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500" windowWidth="28800" windowHeight="16300" activeTab="1"/>
  </bookViews>
  <sheets>
    <sheet name="GRUPA A" sheetId="1" r:id="rId1"/>
    <sheet name="GRUPA B" sheetId="2" r:id="rId2"/>
    <sheet name="GRUPA C" sheetId="3" r:id="rId3"/>
    <sheet name="GRUPA D" sheetId="4" r:id="rId4"/>
    <sheet name="GRUPA E" sheetId="5" r:id="rId5"/>
    <sheet name="GRUPA F" sheetId="6" r:id="rId6"/>
    <sheet name="GRUPA G" sheetId="7" r:id="rId7"/>
    <sheet name="GRUPA H" sheetId="8" r:id="rId8"/>
    <sheet name="GRUPA I" sheetId="9" r:id="rId9"/>
    <sheet name="GRUPA J" sheetId="10" r:id="rId10"/>
    <sheet name="GRUPA K" sheetId="11" r:id="rId11"/>
    <sheet name="GRUPA L" sheetId="12" r:id="rId12"/>
  </sheets>
  <definedNames>
    <definedName name="_xlfn.IFERROR" hidden="1">#NAME?</definedName>
    <definedName name="_xlfn.IFNA" hidden="1">#NAME?</definedName>
    <definedName name="_xlfn.RANK.EQ" hidden="1">#NAME?</definedName>
    <definedName name="_xlfn.SINGLE" hidden="1">#NAME?</definedName>
    <definedName name="D">#REF!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CRITERIA" localSheetId="7">'GRUPA H'!$B$1:$B$1</definedName>
    <definedName name="CRITERIA" localSheetId="8">'GRUPA I'!$B$1:$B$1</definedName>
    <definedName name="CRITERIA" localSheetId="9">'GRUPA J'!$B$1:$B$1</definedName>
    <definedName name="CRITERIA" localSheetId="10">'GRUPA K'!$B$1:$B$1</definedName>
    <definedName name="CRITERIA" localSheetId="11">'GRUPA L'!$B$1:$B$1</definedName>
  </definedNames>
  <calcPr fullCalcOnLoad="1"/>
</workbook>
</file>

<file path=xl/sharedStrings.xml><?xml version="1.0" encoding="utf-8"?>
<sst xmlns="http://schemas.openxmlformats.org/spreadsheetml/2006/main" count="649" uniqueCount="74">
  <si>
    <t>Nazwa Zespołu</t>
  </si>
  <si>
    <t>A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</si>
  <si>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</si>
  <si>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</si>
  <si>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</si>
  <si>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</si>
  <si>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</si>
  <si>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</si>
  <si>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</si>
  <si>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</si>
  <si>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Meczów</t>
  </si>
  <si>
    <t>Punktów za wygraną</t>
  </si>
  <si>
    <t>Punktów za przegraną</t>
  </si>
  <si>
    <t>GRUPA</t>
  </si>
  <si>
    <t>h1</t>
  </si>
  <si>
    <t>h2</t>
  </si>
  <si>
    <t>h3</t>
  </si>
  <si>
    <t>h4</t>
  </si>
  <si>
    <t>h5</t>
  </si>
  <si>
    <t>h6</t>
  </si>
  <si>
    <t>UWAGA: Nazwy Zespołów wpisujemy tylko w żółtych  kratkach !!!!  Wyniki wpisujemy tylko w białych i szarych kratkach !!!</t>
  </si>
  <si>
    <t>I</t>
  </si>
  <si>
    <t>Kolejność Gier:</t>
  </si>
  <si>
    <t>Mecz 1</t>
  </si>
  <si>
    <t>Mecz 2</t>
  </si>
  <si>
    <t>Mecz 3</t>
  </si>
  <si>
    <t>Mecz 4</t>
  </si>
  <si>
    <t>Mecz 5</t>
  </si>
  <si>
    <t>Mecz 6</t>
  </si>
  <si>
    <t>Mecz 7</t>
  </si>
  <si>
    <t>Mecz 8</t>
  </si>
  <si>
    <t>Mecz 9</t>
  </si>
  <si>
    <t>Mecz 10</t>
  </si>
  <si>
    <t>Mecz 11</t>
  </si>
  <si>
    <t>Mecz 12</t>
  </si>
  <si>
    <t>Mecz 13</t>
  </si>
  <si>
    <t>Mecz 14</t>
  </si>
  <si>
    <t>Mecz 15</t>
  </si>
  <si>
    <t>Wynik</t>
  </si>
  <si>
    <t>Zespoły</t>
  </si>
  <si>
    <t>B</t>
  </si>
  <si>
    <t>C</t>
  </si>
  <si>
    <t>E</t>
  </si>
  <si>
    <t>F</t>
  </si>
  <si>
    <t>G</t>
  </si>
  <si>
    <t>H</t>
  </si>
  <si>
    <t>J</t>
  </si>
  <si>
    <t>K</t>
  </si>
  <si>
    <t>L</t>
  </si>
  <si>
    <t>D</t>
  </si>
  <si>
    <t>DĘBINA NIEPORĘT 1</t>
  </si>
  <si>
    <t>AKADEMIA WÓJTOWICZA 2</t>
  </si>
  <si>
    <t>AKADEMIA WÓJTOWICZA 1</t>
  </si>
  <si>
    <t>ISKRA WARSZAWA 1</t>
  </si>
  <si>
    <t>PLAS WARSZAWA 1</t>
  </si>
  <si>
    <t>PLAS WARSZAWA 2</t>
  </si>
  <si>
    <t>KS METRO WARSZAWA 1</t>
  </si>
  <si>
    <t>OLIMP OSTROŁĘKA 4</t>
  </si>
  <si>
    <t>RCS CZARNI RADOM 1</t>
  </si>
  <si>
    <t>MKS MDK WARSZAWA 1</t>
  </si>
  <si>
    <t>PIĄTKA WOŁOMIN 1</t>
  </si>
  <si>
    <t>AKADEMIA WÓJTOWICZA 3</t>
  </si>
  <si>
    <t>TRÓJKA KOBYŁKA 3</t>
  </si>
  <si>
    <t>OLIMP OSTROŁĘKA 1</t>
  </si>
  <si>
    <t>MOS WOLA 1</t>
  </si>
  <si>
    <t>DĘBINA NIEPORĘT 4</t>
  </si>
  <si>
    <t>MUKS KRÓTKA</t>
  </si>
  <si>
    <t>SPARTA GRODZISK 2</t>
  </si>
  <si>
    <t>DĘBINA NIEPORĘT 3</t>
  </si>
  <si>
    <t>DĘBINA NIEPORĘT 2</t>
  </si>
  <si>
    <t>UKS G8 BIELANY 1</t>
  </si>
  <si>
    <t>OLIMP OSTROŁĘKA 2</t>
  </si>
  <si>
    <t>UKS G8 BIELANY 2</t>
  </si>
  <si>
    <t>KS METRO WARSZAWA 2</t>
  </si>
</sst>
</file>

<file path=xl/styles.xml><?xml version="1.0" encoding="utf-8"?>
<styleSheet xmlns="http://schemas.openxmlformats.org/spreadsheetml/2006/main">
  <numFmts count="22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6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26"/>
      <color indexed="8"/>
      <name val="Calibri"/>
      <family val="2"/>
    </font>
    <font>
      <b/>
      <sz val="72"/>
      <color indexed="9"/>
      <name val="Calibri"/>
      <family val="2"/>
    </font>
    <font>
      <b/>
      <sz val="172"/>
      <color indexed="9"/>
      <name val="Calibri"/>
      <family val="2"/>
    </font>
    <font>
      <sz val="8"/>
      <name val="Calibri"/>
      <family val="2"/>
    </font>
    <font>
      <b/>
      <sz val="140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6"/>
      <name val="Cambria"/>
      <family val="2"/>
    </font>
    <font>
      <sz val="12"/>
      <color indexed="20"/>
      <name val="Calibri"/>
      <family val="2"/>
    </font>
    <font>
      <b/>
      <sz val="250"/>
      <color indexed="8"/>
      <name val="Calibri"/>
      <family val="2"/>
    </font>
    <font>
      <b/>
      <sz val="240"/>
      <color indexed="8"/>
      <name val="Calibri"/>
      <family val="2"/>
    </font>
    <font>
      <sz val="240"/>
      <color indexed="8"/>
      <name val="Calibri"/>
      <family val="2"/>
    </font>
    <font>
      <b/>
      <sz val="8"/>
      <color indexed="9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mbria"/>
      <family val="2"/>
    </font>
    <font>
      <sz val="12"/>
      <color rgb="FF9C0006"/>
      <name val="Calibri"/>
      <family val="2"/>
    </font>
    <font>
      <b/>
      <sz val="250"/>
      <color theme="1"/>
      <name val="Calibri"/>
      <family val="2"/>
    </font>
    <font>
      <b/>
      <sz val="240"/>
      <color theme="1"/>
      <name val="Calibri"/>
      <family val="2"/>
    </font>
    <font>
      <sz val="240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0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8" fillId="38" borderId="14" xfId="0" applyNumberFormat="1" applyFont="1" applyFill="1" applyBorder="1" applyAlignment="1">
      <alignment horizontal="center" vertical="center" wrapText="1"/>
    </xf>
    <xf numFmtId="0" fontId="8" fillId="37" borderId="14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0" fontId="3" fillId="39" borderId="28" xfId="0" applyFont="1" applyFill="1" applyBorder="1" applyAlignment="1">
      <alignment horizontal="center" vertical="center"/>
    </xf>
    <xf numFmtId="172" fontId="3" fillId="39" borderId="28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10" fillId="40" borderId="3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0" fillId="0" borderId="30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60" fillId="0" borderId="25" xfId="0" applyFont="1" applyBorder="1" applyAlignment="1">
      <alignment horizontal="center" vertical="center"/>
    </xf>
    <xf numFmtId="0" fontId="61" fillId="40" borderId="30" xfId="0" applyFont="1" applyFill="1" applyBorder="1" applyAlignment="1">
      <alignment vertical="center" wrapText="1"/>
    </xf>
    <xf numFmtId="0" fontId="61" fillId="40" borderId="3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5" borderId="34" xfId="0" applyFont="1" applyFill="1" applyBorder="1" applyAlignment="1">
      <alignment horizontal="center" vertical="center" shrinkToFit="1"/>
    </xf>
    <xf numFmtId="0" fontId="62" fillId="35" borderId="37" xfId="0" applyFont="1" applyFill="1" applyBorder="1" applyAlignment="1">
      <alignment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62" fillId="35" borderId="39" xfId="0" applyFont="1" applyFill="1" applyBorder="1" applyAlignment="1">
      <alignment vertical="center" shrinkToFit="1"/>
    </xf>
    <xf numFmtId="0" fontId="12" fillId="33" borderId="2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1" borderId="1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4" fillId="41" borderId="40" xfId="0" applyFont="1" applyFill="1" applyBorder="1" applyAlignment="1">
      <alignment horizontal="center"/>
    </xf>
    <xf numFmtId="0" fontId="4" fillId="41" borderId="41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304800</xdr:colOff>
      <xdr:row>0</xdr:row>
      <xdr:rowOff>304800</xdr:rowOff>
    </xdr:from>
    <xdr:to>
      <xdr:col>12</xdr:col>
      <xdr:colOff>847725</xdr:colOff>
      <xdr:row>10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304800"/>
          <a:ext cx="26289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11</xdr:row>
      <xdr:rowOff>190500</xdr:rowOff>
    </xdr:from>
    <xdr:to>
      <xdr:col>12</xdr:col>
      <xdr:colOff>533400</xdr:colOff>
      <xdr:row>16</xdr:row>
      <xdr:rowOff>104775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3581400"/>
          <a:ext cx="20859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11</xdr:row>
      <xdr:rowOff>266700</xdr:rowOff>
    </xdr:from>
    <xdr:to>
      <xdr:col>1</xdr:col>
      <xdr:colOff>3114675</xdr:colOff>
      <xdr:row>14</xdr:row>
      <xdr:rowOff>114300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657600"/>
          <a:ext cx="3514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L24" sqref="L24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DĘBINA NIEPORĘT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75</v>
      </c>
      <c r="H4" s="49">
        <f>SUM(C$21:C$26)</f>
        <v>21</v>
      </c>
      <c r="I4" s="50">
        <f aca="true" t="shared" si="5" ref="I4:I9">_xlfn.IFERROR(G4/H4,0)</f>
        <v>3.5714285714285716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AKADEMIA WÓJTOWICZA 2</v>
      </c>
      <c r="C5" s="51">
        <f t="shared" si="1"/>
        <v>6</v>
      </c>
      <c r="D5" s="51">
        <f t="shared" si="2"/>
        <v>3</v>
      </c>
      <c r="E5" s="51">
        <f t="shared" si="3"/>
        <v>2</v>
      </c>
      <c r="F5" s="51">
        <f t="shared" si="4"/>
        <v>5</v>
      </c>
      <c r="G5" s="51">
        <f>SUM(F$21:F$26)</f>
        <v>63</v>
      </c>
      <c r="H5" s="51">
        <f>SUM(E$21:E$26)</f>
        <v>65</v>
      </c>
      <c r="I5" s="52">
        <f t="shared" si="5"/>
        <v>0.9692307692307692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AKADEMIA WÓJTOWICZA 1</v>
      </c>
      <c r="C6" s="49">
        <f t="shared" si="1"/>
        <v>0</v>
      </c>
      <c r="D6" s="49">
        <f t="shared" si="2"/>
        <v>0</v>
      </c>
      <c r="E6" s="49">
        <f t="shared" si="3"/>
        <v>5</v>
      </c>
      <c r="F6" s="49">
        <f t="shared" si="4"/>
        <v>5</v>
      </c>
      <c r="G6" s="49">
        <f>SUM(H$21:H$26)</f>
        <v>45</v>
      </c>
      <c r="H6" s="49">
        <f>SUM(G$21:G$26)</f>
        <v>76</v>
      </c>
      <c r="I6" s="50">
        <f t="shared" si="5"/>
        <v>0.5921052631578947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ISKRA WARSZAWA 1</v>
      </c>
      <c r="C7" s="51">
        <f t="shared" si="1"/>
        <v>4</v>
      </c>
      <c r="D7" s="51">
        <f t="shared" si="2"/>
        <v>2</v>
      </c>
      <c r="E7" s="51">
        <f t="shared" si="3"/>
        <v>3</v>
      </c>
      <c r="F7" s="51">
        <f t="shared" si="4"/>
        <v>5</v>
      </c>
      <c r="G7" s="51">
        <f>SUM(J$21:J$26)</f>
        <v>61</v>
      </c>
      <c r="H7" s="51">
        <f>SUM(I$21:I$26)</f>
        <v>68</v>
      </c>
      <c r="I7" s="52">
        <f t="shared" si="5"/>
        <v>0.8970588235294118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PLAS WARSZAWA 1</v>
      </c>
      <c r="C8" s="49">
        <f t="shared" si="1"/>
        <v>6</v>
      </c>
      <c r="D8" s="49">
        <f t="shared" si="2"/>
        <v>3</v>
      </c>
      <c r="E8" s="49">
        <f t="shared" si="3"/>
        <v>2</v>
      </c>
      <c r="F8" s="49">
        <f t="shared" si="4"/>
        <v>5</v>
      </c>
      <c r="G8" s="49">
        <f>SUM(L$21:L$26)</f>
        <v>64</v>
      </c>
      <c r="H8" s="49">
        <f>SUM(K$21:K$26)</f>
        <v>62</v>
      </c>
      <c r="I8" s="50">
        <f t="shared" si="5"/>
        <v>1.032258064516129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PLAS WARSZAWA 2</v>
      </c>
      <c r="C9" s="51">
        <f t="shared" si="1"/>
        <v>4</v>
      </c>
      <c r="D9" s="51">
        <f t="shared" si="2"/>
        <v>2</v>
      </c>
      <c r="E9" s="51">
        <f t="shared" si="3"/>
        <v>3</v>
      </c>
      <c r="F9" s="51">
        <f t="shared" si="4"/>
        <v>5</v>
      </c>
      <c r="G9" s="51">
        <f>SUM(N$21:N$26)</f>
        <v>55</v>
      </c>
      <c r="H9" s="51">
        <f>SUM(M$21:M$26)</f>
        <v>71</v>
      </c>
      <c r="I9" s="52">
        <f t="shared" si="5"/>
        <v>0.7746478873239436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A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DĘBINA NIEPORĘT 1</v>
      </c>
      <c r="D20" s="82"/>
      <c r="E20" s="81" t="str">
        <f>B22</f>
        <v>AKADEMIA WÓJTOWICZA 2</v>
      </c>
      <c r="F20" s="82"/>
      <c r="G20" s="81" t="str">
        <f>B23</f>
        <v>AKADEMIA WÓJTOWICZA 1</v>
      </c>
      <c r="H20" s="82"/>
      <c r="I20" s="81" t="str">
        <f>B24</f>
        <v>ISKRA WARSZAWA 1</v>
      </c>
      <c r="J20" s="82"/>
      <c r="K20" s="83" t="str">
        <f>B25</f>
        <v>PLAS WARSZAWA 1</v>
      </c>
      <c r="L20" s="84"/>
      <c r="M20" s="81" t="str">
        <f>B26</f>
        <v>PLAS WARSZAWA 2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50</v>
      </c>
      <c r="C21" s="45" t="s">
        <v>9</v>
      </c>
      <c r="D21" s="11" t="s">
        <v>9</v>
      </c>
      <c r="E21" s="8">
        <v>15</v>
      </c>
      <c r="F21" s="15">
        <v>3</v>
      </c>
      <c r="G21" s="8">
        <v>15</v>
      </c>
      <c r="H21" s="15">
        <v>3</v>
      </c>
      <c r="I21" s="8">
        <v>15</v>
      </c>
      <c r="J21" s="15">
        <v>3</v>
      </c>
      <c r="K21" s="8">
        <v>15</v>
      </c>
      <c r="L21" s="15">
        <v>8</v>
      </c>
      <c r="M21" s="8">
        <v>15</v>
      </c>
      <c r="N21" s="15">
        <v>4</v>
      </c>
      <c r="O21" s="41"/>
      <c r="P21" s="41"/>
    </row>
    <row r="22" spans="1:16" s="2" customFormat="1" ht="81" customHeight="1" thickBot="1">
      <c r="A22" s="43">
        <v>2</v>
      </c>
      <c r="B22" s="79" t="s">
        <v>51</v>
      </c>
      <c r="C22" s="46">
        <f>IF(F21="","",F21)</f>
        <v>3</v>
      </c>
      <c r="D22" s="31">
        <f>IF(E21="","",E21)</f>
        <v>15</v>
      </c>
      <c r="E22" s="12" t="s">
        <v>9</v>
      </c>
      <c r="F22" s="13" t="s">
        <v>9</v>
      </c>
      <c r="G22" s="9">
        <v>15</v>
      </c>
      <c r="H22" s="9">
        <v>8</v>
      </c>
      <c r="I22" s="9">
        <v>18</v>
      </c>
      <c r="J22" s="9">
        <v>16</v>
      </c>
      <c r="K22" s="9">
        <v>12</v>
      </c>
      <c r="L22" s="9">
        <v>15</v>
      </c>
      <c r="M22" s="9">
        <v>15</v>
      </c>
      <c r="N22" s="9">
        <v>11</v>
      </c>
      <c r="O22" s="41"/>
      <c r="P22" s="41"/>
    </row>
    <row r="23" spans="1:16" s="2" customFormat="1" ht="75.75" customHeight="1" thickBot="1">
      <c r="A23" s="44">
        <v>3</v>
      </c>
      <c r="B23" s="79" t="s">
        <v>52</v>
      </c>
      <c r="C23" s="47">
        <f>IF(H21="","",H21)</f>
        <v>3</v>
      </c>
      <c r="D23" s="32">
        <f>IF(G21="","",G21)</f>
        <v>15</v>
      </c>
      <c r="E23" s="29">
        <f>IF(H22="","",H22)</f>
        <v>8</v>
      </c>
      <c r="F23" s="32">
        <f>IF(G22="","",G22)</f>
        <v>15</v>
      </c>
      <c r="G23" s="14" t="s">
        <v>9</v>
      </c>
      <c r="H23" s="11" t="s">
        <v>9</v>
      </c>
      <c r="I23" s="10">
        <v>9</v>
      </c>
      <c r="J23" s="15">
        <v>15</v>
      </c>
      <c r="K23" s="10">
        <v>11</v>
      </c>
      <c r="L23" s="15">
        <v>15</v>
      </c>
      <c r="M23" s="10">
        <v>14</v>
      </c>
      <c r="N23" s="15">
        <v>16</v>
      </c>
      <c r="O23" s="41"/>
      <c r="P23" s="41"/>
    </row>
    <row r="24" spans="1:16" s="2" customFormat="1" ht="87" customHeight="1" thickBot="1">
      <c r="A24" s="43">
        <v>4</v>
      </c>
      <c r="B24" s="79" t="s">
        <v>53</v>
      </c>
      <c r="C24" s="46">
        <f>IF(J21="","",J21)</f>
        <v>3</v>
      </c>
      <c r="D24" s="31">
        <f>IF(I21="","",I21)</f>
        <v>15</v>
      </c>
      <c r="E24" s="30">
        <f>IF(J22="","",J22)</f>
        <v>16</v>
      </c>
      <c r="F24" s="31">
        <f>IF(I22="","",I22)</f>
        <v>18</v>
      </c>
      <c r="G24" s="30">
        <f>IF(J23="","",J23)</f>
        <v>15</v>
      </c>
      <c r="H24" s="31">
        <f>IF(I23="","",I23)</f>
        <v>9</v>
      </c>
      <c r="I24" s="12" t="s">
        <v>9</v>
      </c>
      <c r="J24" s="13" t="s">
        <v>9</v>
      </c>
      <c r="K24" s="9">
        <v>15</v>
      </c>
      <c r="L24" s="16">
        <v>11</v>
      </c>
      <c r="M24" s="9">
        <v>12</v>
      </c>
      <c r="N24" s="16">
        <v>15</v>
      </c>
      <c r="O24" s="41"/>
      <c r="P24" s="41"/>
    </row>
    <row r="25" spans="1:16" s="2" customFormat="1" ht="78.75" customHeight="1" thickBot="1">
      <c r="A25" s="43">
        <v>5</v>
      </c>
      <c r="B25" s="79" t="s">
        <v>54</v>
      </c>
      <c r="C25" s="46">
        <f>IF(L21="","",L21)</f>
        <v>8</v>
      </c>
      <c r="D25" s="31">
        <f>IF(K21="","",K21)</f>
        <v>15</v>
      </c>
      <c r="E25" s="30">
        <f>IF(L22="","",L22)</f>
        <v>15</v>
      </c>
      <c r="F25" s="30">
        <f>IF(K22="","",K22)</f>
        <v>12</v>
      </c>
      <c r="G25" s="30">
        <f>IF(L23="","",L23)</f>
        <v>15</v>
      </c>
      <c r="H25" s="31">
        <f>IF(K23="","",K23)</f>
        <v>11</v>
      </c>
      <c r="I25" s="30">
        <f>IF(L24="","",L24)</f>
        <v>11</v>
      </c>
      <c r="J25" s="31">
        <f>IF(K24="","",K24)</f>
        <v>15</v>
      </c>
      <c r="K25" s="12" t="s">
        <v>9</v>
      </c>
      <c r="L25" s="28" t="s">
        <v>9</v>
      </c>
      <c r="M25" s="10">
        <v>15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79" t="s">
        <v>55</v>
      </c>
      <c r="C26" s="46">
        <f>IF(N21="","",N21)</f>
        <v>4</v>
      </c>
      <c r="D26" s="31">
        <f>IF(M21="","",M21)</f>
        <v>15</v>
      </c>
      <c r="E26" s="30">
        <f>IF(N22="","",N22)</f>
        <v>11</v>
      </c>
      <c r="F26" s="31">
        <f>IF(M22="","",M22)</f>
        <v>15</v>
      </c>
      <c r="G26" s="30">
        <f>IF(N23="","",N23)</f>
        <v>16</v>
      </c>
      <c r="H26" s="31">
        <f>IF(M23="","",M23)</f>
        <v>14</v>
      </c>
      <c r="I26" s="30">
        <f>IF(N24="","",N24)</f>
        <v>15</v>
      </c>
      <c r="J26" s="31">
        <f>IF(M24="","",M24)</f>
        <v>12</v>
      </c>
      <c r="K26" s="30">
        <f>IF(N25="","",N25)</f>
        <v>9</v>
      </c>
      <c r="L26" s="31">
        <f>IF(M25="","",M25)</f>
        <v>15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4">
      <selection activeCell="N25" sqref="N2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46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J4"/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J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47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K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5" zoomScaleNormal="75" zoomScalePageLayoutView="75" workbookViewId="0" topLeftCell="A1">
      <selection activeCell="F35" sqref="F3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48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L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6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tabSelected="1" view="pageLayout" zoomScale="70" zoomScaleNormal="75" zoomScalePageLayoutView="70" workbookViewId="0" topLeftCell="A1">
      <selection activeCell="L24" sqref="L24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40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KS METRO WARSZAWA 1</v>
      </c>
      <c r="C4" s="49">
        <f aca="true" t="shared" si="1" ref="C4:C9">D4*$E$1+E4*$G$1</f>
        <v>10</v>
      </c>
      <c r="D4" s="49">
        <f aca="true" t="shared" si="2" ref="D4:D9">IF($C21&gt;$D21,1,0)+IF($E21&gt;$F21,1,0)+IF($G21&gt;$H21,1,0)+IF($I21&gt;$J21,1,0)+IF($K21&gt;$L21,1,0)+IF($M21&gt;$N21,1,0)+IF($O21&gt;$P21,1,0)</f>
        <v>5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5</v>
      </c>
      <c r="G4" s="49">
        <f>SUM(D$21:D$26)</f>
        <v>75</v>
      </c>
      <c r="H4" s="49">
        <f>SUM(C$21:C$26)</f>
        <v>38</v>
      </c>
      <c r="I4" s="50">
        <f aca="true" t="shared" si="5" ref="I4:I9">_xlfn.IFERROR(G4/H4,0)</f>
        <v>1.9736842105263157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OLIMP OSTROŁĘKA 4</v>
      </c>
      <c r="C5" s="51">
        <f t="shared" si="1"/>
        <v>0</v>
      </c>
      <c r="D5" s="51">
        <f t="shared" si="2"/>
        <v>0</v>
      </c>
      <c r="E5" s="51">
        <f t="shared" si="3"/>
        <v>5</v>
      </c>
      <c r="F5" s="51">
        <f t="shared" si="4"/>
        <v>5</v>
      </c>
      <c r="G5" s="51">
        <f>SUM(F$21:F$26)</f>
        <v>52</v>
      </c>
      <c r="H5" s="51">
        <f>SUM(E$21:E$26)</f>
        <v>75</v>
      </c>
      <c r="I5" s="52">
        <f t="shared" si="5"/>
        <v>0.6933333333333334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RCS CZARNI RADOM 1</v>
      </c>
      <c r="C6" s="49">
        <f t="shared" si="1"/>
        <v>8</v>
      </c>
      <c r="D6" s="49">
        <f t="shared" si="2"/>
        <v>4</v>
      </c>
      <c r="E6" s="49">
        <f t="shared" si="3"/>
        <v>1</v>
      </c>
      <c r="F6" s="49">
        <f t="shared" si="4"/>
        <v>5</v>
      </c>
      <c r="G6" s="49">
        <f>SUM(H$21:H$26)</f>
        <v>71</v>
      </c>
      <c r="H6" s="49">
        <f>SUM(G$21:G$26)</f>
        <v>49</v>
      </c>
      <c r="I6" s="50">
        <f t="shared" si="5"/>
        <v>1.4489795918367347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MKS MDK WARSZAWA 1</v>
      </c>
      <c r="C7" s="51">
        <f t="shared" si="1"/>
        <v>6</v>
      </c>
      <c r="D7" s="51">
        <f t="shared" si="2"/>
        <v>3</v>
      </c>
      <c r="E7" s="51">
        <f t="shared" si="3"/>
        <v>2</v>
      </c>
      <c r="F7" s="51">
        <f t="shared" si="4"/>
        <v>5</v>
      </c>
      <c r="G7" s="51">
        <f>SUM(J$21:J$26)</f>
        <v>67</v>
      </c>
      <c r="H7" s="51">
        <f>SUM(I$21:I$26)</f>
        <v>62</v>
      </c>
      <c r="I7" s="52">
        <f t="shared" si="5"/>
        <v>1.0806451612903225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PIĄTKA WOŁOMIN 1</v>
      </c>
      <c r="C8" s="49">
        <f t="shared" si="1"/>
        <v>4</v>
      </c>
      <c r="D8" s="49">
        <f t="shared" si="2"/>
        <v>2</v>
      </c>
      <c r="E8" s="49">
        <f t="shared" si="3"/>
        <v>3</v>
      </c>
      <c r="F8" s="49">
        <f t="shared" si="4"/>
        <v>5</v>
      </c>
      <c r="G8" s="49">
        <f>SUM(L$21:L$26)</f>
        <v>52</v>
      </c>
      <c r="H8" s="49">
        <f>SUM(K$21:K$26)</f>
        <v>63</v>
      </c>
      <c r="I8" s="50">
        <f t="shared" si="5"/>
        <v>0.8253968253968254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AKADEMIA WÓJTOWICZA 3</v>
      </c>
      <c r="C9" s="51">
        <f t="shared" si="1"/>
        <v>2</v>
      </c>
      <c r="D9" s="51">
        <f t="shared" si="2"/>
        <v>1</v>
      </c>
      <c r="E9" s="51">
        <f t="shared" si="3"/>
        <v>4</v>
      </c>
      <c r="F9" s="51">
        <f t="shared" si="4"/>
        <v>5</v>
      </c>
      <c r="G9" s="51">
        <f>SUM(N$21:N$26)</f>
        <v>43</v>
      </c>
      <c r="H9" s="51">
        <f>SUM(M$21:M$26)</f>
        <v>73</v>
      </c>
      <c r="I9" s="52">
        <f t="shared" si="5"/>
        <v>0.589041095890411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B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KS METRO WARSZAWA 1</v>
      </c>
      <c r="D20" s="82"/>
      <c r="E20" s="81" t="str">
        <f>B22</f>
        <v>OLIMP OSTROŁĘKA 4</v>
      </c>
      <c r="F20" s="82"/>
      <c r="G20" s="81" t="str">
        <f>B23</f>
        <v>RCS CZARNI RADOM 1</v>
      </c>
      <c r="H20" s="82"/>
      <c r="I20" s="81" t="str">
        <f>B24</f>
        <v>MKS MDK WARSZAWA 1</v>
      </c>
      <c r="J20" s="82"/>
      <c r="K20" s="83" t="str">
        <f>B25</f>
        <v>PIĄTKA WOŁOMIN 1</v>
      </c>
      <c r="L20" s="84"/>
      <c r="M20" s="81" t="str">
        <f>B26</f>
        <v>AKADEMIA WÓJTOWICZA 3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56</v>
      </c>
      <c r="C21" s="45" t="s">
        <v>9</v>
      </c>
      <c r="D21" s="11" t="s">
        <v>9</v>
      </c>
      <c r="E21" s="8">
        <v>15</v>
      </c>
      <c r="F21" s="15">
        <v>6</v>
      </c>
      <c r="G21" s="8">
        <v>15</v>
      </c>
      <c r="H21" s="15">
        <v>11</v>
      </c>
      <c r="I21" s="8">
        <v>15</v>
      </c>
      <c r="J21" s="15">
        <v>12</v>
      </c>
      <c r="K21" s="8">
        <v>15</v>
      </c>
      <c r="L21" s="15">
        <v>2</v>
      </c>
      <c r="M21" s="8">
        <v>15</v>
      </c>
      <c r="N21" s="15">
        <v>7</v>
      </c>
      <c r="O21" s="41"/>
      <c r="P21" s="41"/>
    </row>
    <row r="22" spans="1:16" s="2" customFormat="1" ht="81" customHeight="1" thickBot="1">
      <c r="A22" s="43">
        <v>2</v>
      </c>
      <c r="B22" s="79" t="s">
        <v>57</v>
      </c>
      <c r="C22" s="46">
        <f>IF(F21="","",F21)</f>
        <v>6</v>
      </c>
      <c r="D22" s="31">
        <f>IF(E21="","",E21)</f>
        <v>15</v>
      </c>
      <c r="E22" s="12" t="s">
        <v>9</v>
      </c>
      <c r="F22" s="13" t="s">
        <v>9</v>
      </c>
      <c r="G22" s="9">
        <v>10</v>
      </c>
      <c r="H22" s="9">
        <v>15</v>
      </c>
      <c r="I22" s="9">
        <v>13</v>
      </c>
      <c r="J22" s="9">
        <v>15</v>
      </c>
      <c r="K22" s="9">
        <v>10</v>
      </c>
      <c r="L22" s="9">
        <v>15</v>
      </c>
      <c r="M22" s="9">
        <v>13</v>
      </c>
      <c r="N22" s="9">
        <v>15</v>
      </c>
      <c r="O22" s="41"/>
      <c r="P22" s="41"/>
    </row>
    <row r="23" spans="1:16" s="2" customFormat="1" ht="75.75" customHeight="1" thickBot="1">
      <c r="A23" s="44">
        <v>3</v>
      </c>
      <c r="B23" s="79" t="s">
        <v>58</v>
      </c>
      <c r="C23" s="47">
        <f>IF(H21="","",H21)</f>
        <v>11</v>
      </c>
      <c r="D23" s="32">
        <f>IF(G21="","",G21)</f>
        <v>15</v>
      </c>
      <c r="E23" s="29">
        <f>IF(H22="","",H22)</f>
        <v>15</v>
      </c>
      <c r="F23" s="32">
        <f>IF(G22="","",G22)</f>
        <v>10</v>
      </c>
      <c r="G23" s="14" t="s">
        <v>9</v>
      </c>
      <c r="H23" s="11" t="s">
        <v>9</v>
      </c>
      <c r="I23" s="10">
        <v>15</v>
      </c>
      <c r="J23" s="15">
        <v>10</v>
      </c>
      <c r="K23" s="10">
        <v>15</v>
      </c>
      <c r="L23" s="15">
        <v>7</v>
      </c>
      <c r="M23" s="10">
        <v>15</v>
      </c>
      <c r="N23" s="15">
        <v>7</v>
      </c>
      <c r="O23" s="41"/>
      <c r="P23" s="41"/>
    </row>
    <row r="24" spans="1:16" s="2" customFormat="1" ht="87" customHeight="1" thickBot="1">
      <c r="A24" s="43">
        <v>4</v>
      </c>
      <c r="B24" s="79" t="s">
        <v>59</v>
      </c>
      <c r="C24" s="46">
        <f>IF(J21="","",J21)</f>
        <v>12</v>
      </c>
      <c r="D24" s="31">
        <f>IF(I21="","",I21)</f>
        <v>15</v>
      </c>
      <c r="E24" s="30">
        <f>IF(J22="","",J22)</f>
        <v>15</v>
      </c>
      <c r="F24" s="31">
        <f>IF(I22="","",I22)</f>
        <v>13</v>
      </c>
      <c r="G24" s="30">
        <f>IF(J23="","",J23)</f>
        <v>10</v>
      </c>
      <c r="H24" s="31">
        <f>IF(I23="","",I23)</f>
        <v>15</v>
      </c>
      <c r="I24" s="12" t="s">
        <v>9</v>
      </c>
      <c r="J24" s="13" t="s">
        <v>9</v>
      </c>
      <c r="K24" s="9">
        <v>15</v>
      </c>
      <c r="L24" s="16">
        <v>13</v>
      </c>
      <c r="M24" s="9">
        <v>15</v>
      </c>
      <c r="N24" s="16">
        <v>6</v>
      </c>
      <c r="O24" s="41"/>
      <c r="P24" s="41"/>
    </row>
    <row r="25" spans="1:16" s="2" customFormat="1" ht="78.75" customHeight="1" thickBot="1">
      <c r="A25" s="43">
        <v>5</v>
      </c>
      <c r="B25" s="79" t="s">
        <v>60</v>
      </c>
      <c r="C25" s="46">
        <f>IF(L21="","",L21)</f>
        <v>2</v>
      </c>
      <c r="D25" s="31">
        <f>IF(K21="","",K21)</f>
        <v>15</v>
      </c>
      <c r="E25" s="30">
        <f>IF(L22="","",L22)</f>
        <v>15</v>
      </c>
      <c r="F25" s="30">
        <f>IF(K22="","",K22)</f>
        <v>10</v>
      </c>
      <c r="G25" s="30">
        <f>IF(L23="","",L23)</f>
        <v>7</v>
      </c>
      <c r="H25" s="31">
        <f>IF(K23="","",K23)</f>
        <v>15</v>
      </c>
      <c r="I25" s="30">
        <f>IF(L24="","",L24)</f>
        <v>13</v>
      </c>
      <c r="J25" s="31">
        <f>IF(K24="","",K24)</f>
        <v>15</v>
      </c>
      <c r="K25" s="12" t="s">
        <v>9</v>
      </c>
      <c r="L25" s="28" t="s">
        <v>9</v>
      </c>
      <c r="M25" s="10">
        <v>15</v>
      </c>
      <c r="N25" s="15">
        <v>8</v>
      </c>
      <c r="O25" s="41"/>
      <c r="P25" s="41"/>
    </row>
    <row r="26" spans="1:16" s="2" customFormat="1" ht="76.5" customHeight="1" thickBot="1">
      <c r="A26" s="43">
        <v>6</v>
      </c>
      <c r="B26" s="79" t="s">
        <v>61</v>
      </c>
      <c r="C26" s="46">
        <f>IF(N21="","",N21)</f>
        <v>7</v>
      </c>
      <c r="D26" s="31">
        <f>IF(M21="","",M21)</f>
        <v>15</v>
      </c>
      <c r="E26" s="30">
        <f>IF(N22="","",N22)</f>
        <v>15</v>
      </c>
      <c r="F26" s="31">
        <f>IF(M22="","",M22)</f>
        <v>13</v>
      </c>
      <c r="G26" s="30">
        <f>IF(N23="","",N23)</f>
        <v>7</v>
      </c>
      <c r="H26" s="31">
        <f>IF(M23="","",M23)</f>
        <v>15</v>
      </c>
      <c r="I26" s="30">
        <f>IF(N24="","",N24)</f>
        <v>6</v>
      </c>
      <c r="J26" s="31">
        <f>IF(M24="","",M24)</f>
        <v>15</v>
      </c>
      <c r="K26" s="30">
        <f>IF(N25="","",N25)</f>
        <v>8</v>
      </c>
      <c r="L26" s="31">
        <f>IF(M25="","",M25)</f>
        <v>15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L24" sqref="L24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TRÓJKA KOBYŁKA 3</v>
      </c>
      <c r="C4" s="49">
        <f aca="true" t="shared" si="1" ref="C4:C9">D4*$E$1+E4*$G$1</f>
        <v>8</v>
      </c>
      <c r="D4" s="49">
        <f aca="true" t="shared" si="2" ref="D4:D9">IF($C21&gt;$D21,1,0)+IF($E21&gt;$F21,1,0)+IF($G21&gt;$H21,1,0)+IF($I21&gt;$J21,1,0)+IF($K21&gt;$L21,1,0)+IF($M21&gt;$N21,1,0)+IF($O21&gt;$P21,1,0)</f>
        <v>4</v>
      </c>
      <c r="E4" s="49">
        <f aca="true" t="shared" si="3" ref="E4:E9">IF($C21&lt;$D21,1,0)+IF($E21&lt;$F21,1,0)+IF($G21&lt;$H21,1,0)+IF($I21&lt;$J21,1,0)+IF($K21&lt;$L21,1,0)+IF($M21&lt;$N21,1,0)+IF($O21&lt;$P21,1,0)</f>
        <v>1</v>
      </c>
      <c r="F4" s="49">
        <f aca="true" t="shared" si="4" ref="F4:F9">E4+D4</f>
        <v>5</v>
      </c>
      <c r="G4" s="49">
        <f>SUM(D$21:D$26)</f>
        <v>77</v>
      </c>
      <c r="H4" s="49">
        <f>SUM(C$21:C$26)</f>
        <v>54</v>
      </c>
      <c r="I4" s="50">
        <f aca="true" t="shared" si="5" ref="I4:I9">_xlfn.IFERROR(G4/H4,0)</f>
        <v>1.4259259259259258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OLIMP OSTROŁĘKA 1</v>
      </c>
      <c r="C5" s="51">
        <f t="shared" si="1"/>
        <v>6</v>
      </c>
      <c r="D5" s="51">
        <f t="shared" si="2"/>
        <v>3</v>
      </c>
      <c r="E5" s="51">
        <f t="shared" si="3"/>
        <v>2</v>
      </c>
      <c r="F5" s="51">
        <f t="shared" si="4"/>
        <v>5</v>
      </c>
      <c r="G5" s="51">
        <f>SUM(F$21:F$26)</f>
        <v>66</v>
      </c>
      <c r="H5" s="51">
        <f>SUM(E$21:E$26)</f>
        <v>53</v>
      </c>
      <c r="I5" s="52">
        <f t="shared" si="5"/>
        <v>1.2452830188679245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MOS WOLA 1</v>
      </c>
      <c r="C6" s="49">
        <f t="shared" si="1"/>
        <v>10</v>
      </c>
      <c r="D6" s="49">
        <f t="shared" si="2"/>
        <v>5</v>
      </c>
      <c r="E6" s="49">
        <f t="shared" si="3"/>
        <v>0</v>
      </c>
      <c r="F6" s="49">
        <f t="shared" si="4"/>
        <v>5</v>
      </c>
      <c r="G6" s="49">
        <f>SUM(H$21:H$26)</f>
        <v>81</v>
      </c>
      <c r="H6" s="49">
        <f>SUM(G$21:G$26)</f>
        <v>50</v>
      </c>
      <c r="I6" s="50">
        <f t="shared" si="5"/>
        <v>1.62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DĘBINA NIEPORĘT 4</v>
      </c>
      <c r="C7" s="51">
        <f t="shared" si="1"/>
        <v>4</v>
      </c>
      <c r="D7" s="51">
        <f t="shared" si="2"/>
        <v>2</v>
      </c>
      <c r="E7" s="51">
        <f t="shared" si="3"/>
        <v>3</v>
      </c>
      <c r="F7" s="51">
        <f t="shared" si="4"/>
        <v>5</v>
      </c>
      <c r="G7" s="51">
        <f>SUM(J$21:J$26)</f>
        <v>64</v>
      </c>
      <c r="H7" s="51">
        <f>SUM(I$21:I$26)</f>
        <v>64</v>
      </c>
      <c r="I7" s="52">
        <f t="shared" si="5"/>
        <v>1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MUKS KRÓTKA</v>
      </c>
      <c r="C8" s="49">
        <f t="shared" si="1"/>
        <v>0</v>
      </c>
      <c r="D8" s="49">
        <f t="shared" si="2"/>
        <v>0</v>
      </c>
      <c r="E8" s="49">
        <f t="shared" si="3"/>
        <v>5</v>
      </c>
      <c r="F8" s="49">
        <f t="shared" si="4"/>
        <v>5</v>
      </c>
      <c r="G8" s="49">
        <f>SUM(L$21:L$26)</f>
        <v>38</v>
      </c>
      <c r="H8" s="49">
        <f>SUM(K$21:K$26)</f>
        <v>78</v>
      </c>
      <c r="I8" s="50">
        <f t="shared" si="5"/>
        <v>0.48717948717948717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SPARTA GRODZISK 2</v>
      </c>
      <c r="C9" s="51">
        <f t="shared" si="1"/>
        <v>2</v>
      </c>
      <c r="D9" s="51">
        <f t="shared" si="2"/>
        <v>1</v>
      </c>
      <c r="E9" s="51">
        <f t="shared" si="3"/>
        <v>4</v>
      </c>
      <c r="F9" s="51">
        <f t="shared" si="4"/>
        <v>5</v>
      </c>
      <c r="G9" s="51">
        <f>SUM(N$21:N$26)</f>
        <v>49</v>
      </c>
      <c r="H9" s="51">
        <f>SUM(M$21:M$26)</f>
        <v>76</v>
      </c>
      <c r="I9" s="52">
        <f t="shared" si="5"/>
        <v>0.6447368421052632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C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TRÓJKA KOBYŁKA 3</v>
      </c>
      <c r="D20" s="82"/>
      <c r="E20" s="81" t="str">
        <f>B22</f>
        <v>OLIMP OSTROŁĘKA 1</v>
      </c>
      <c r="F20" s="82"/>
      <c r="G20" s="81" t="str">
        <f>B23</f>
        <v>MOS WOLA 1</v>
      </c>
      <c r="H20" s="82"/>
      <c r="I20" s="81" t="str">
        <f>B24</f>
        <v>DĘBINA NIEPORĘT 4</v>
      </c>
      <c r="J20" s="82"/>
      <c r="K20" s="83" t="str">
        <f>B25</f>
        <v>MUKS KRÓTKA</v>
      </c>
      <c r="L20" s="84"/>
      <c r="M20" s="81" t="str">
        <f>B26</f>
        <v>SPARTA GRODZISK 2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62</v>
      </c>
      <c r="C21" s="45" t="s">
        <v>9</v>
      </c>
      <c r="D21" s="11" t="s">
        <v>9</v>
      </c>
      <c r="E21" s="8">
        <v>15</v>
      </c>
      <c r="F21" s="15">
        <v>10</v>
      </c>
      <c r="G21" s="8">
        <v>17</v>
      </c>
      <c r="H21" s="15">
        <v>19</v>
      </c>
      <c r="I21" s="8">
        <v>15</v>
      </c>
      <c r="J21" s="15">
        <v>12</v>
      </c>
      <c r="K21" s="8">
        <v>15</v>
      </c>
      <c r="L21" s="15">
        <v>4</v>
      </c>
      <c r="M21" s="8">
        <v>15</v>
      </c>
      <c r="N21" s="15">
        <v>9</v>
      </c>
      <c r="O21" s="41"/>
      <c r="P21" s="41"/>
    </row>
    <row r="22" spans="1:16" s="2" customFormat="1" ht="81" customHeight="1" thickBot="1">
      <c r="A22" s="43">
        <v>2</v>
      </c>
      <c r="B22" s="79" t="s">
        <v>63</v>
      </c>
      <c r="C22" s="46">
        <f>IF(F21="","",F21)</f>
        <v>10</v>
      </c>
      <c r="D22" s="31">
        <f>IF(E21="","",E21)</f>
        <v>15</v>
      </c>
      <c r="E22" s="12" t="s">
        <v>9</v>
      </c>
      <c r="F22" s="13" t="s">
        <v>9</v>
      </c>
      <c r="G22" s="9">
        <v>11</v>
      </c>
      <c r="H22" s="9">
        <v>15</v>
      </c>
      <c r="I22" s="9">
        <v>15</v>
      </c>
      <c r="J22" s="9">
        <v>7</v>
      </c>
      <c r="K22" s="9">
        <v>15</v>
      </c>
      <c r="L22" s="9">
        <v>9</v>
      </c>
      <c r="M22" s="9">
        <v>15</v>
      </c>
      <c r="N22" s="9">
        <v>7</v>
      </c>
      <c r="O22" s="41"/>
      <c r="P22" s="41"/>
    </row>
    <row r="23" spans="1:16" s="2" customFormat="1" ht="75.75" customHeight="1" thickBot="1">
      <c r="A23" s="44">
        <v>3</v>
      </c>
      <c r="B23" s="79" t="s">
        <v>64</v>
      </c>
      <c r="C23" s="47">
        <f>IF(H21="","",H21)</f>
        <v>19</v>
      </c>
      <c r="D23" s="32">
        <f>IF(G21="","",G21)</f>
        <v>17</v>
      </c>
      <c r="E23" s="29">
        <f>IF(H22="","",H22)</f>
        <v>15</v>
      </c>
      <c r="F23" s="32">
        <f>IF(G22="","",G22)</f>
        <v>11</v>
      </c>
      <c r="G23" s="14" t="s">
        <v>9</v>
      </c>
      <c r="H23" s="11" t="s">
        <v>9</v>
      </c>
      <c r="I23" s="10">
        <v>17</v>
      </c>
      <c r="J23" s="15">
        <v>15</v>
      </c>
      <c r="K23" s="10">
        <v>15</v>
      </c>
      <c r="L23" s="15">
        <v>2</v>
      </c>
      <c r="M23" s="10">
        <v>15</v>
      </c>
      <c r="N23" s="15">
        <v>5</v>
      </c>
      <c r="O23" s="41"/>
      <c r="P23" s="41"/>
    </row>
    <row r="24" spans="1:16" s="2" customFormat="1" ht="87" customHeight="1" thickBot="1">
      <c r="A24" s="43">
        <v>4</v>
      </c>
      <c r="B24" s="79" t="s">
        <v>65</v>
      </c>
      <c r="C24" s="46">
        <f>IF(J21="","",J21)</f>
        <v>12</v>
      </c>
      <c r="D24" s="31">
        <f>IF(I21="","",I21)</f>
        <v>15</v>
      </c>
      <c r="E24" s="30">
        <f>IF(J22="","",J22)</f>
        <v>7</v>
      </c>
      <c r="F24" s="31">
        <f>IF(I22="","",I22)</f>
        <v>15</v>
      </c>
      <c r="G24" s="30">
        <f>IF(J23="","",J23)</f>
        <v>15</v>
      </c>
      <c r="H24" s="31">
        <f>IF(I23="","",I23)</f>
        <v>17</v>
      </c>
      <c r="I24" s="12" t="s">
        <v>9</v>
      </c>
      <c r="J24" s="13" t="s">
        <v>9</v>
      </c>
      <c r="K24" s="9">
        <v>15</v>
      </c>
      <c r="L24" s="16">
        <v>7</v>
      </c>
      <c r="M24" s="9">
        <v>15</v>
      </c>
      <c r="N24" s="16">
        <v>10</v>
      </c>
      <c r="O24" s="41"/>
      <c r="P24" s="41"/>
    </row>
    <row r="25" spans="1:16" s="2" customFormat="1" ht="78.75" customHeight="1" thickBot="1">
      <c r="A25" s="43">
        <v>5</v>
      </c>
      <c r="B25" s="79" t="s">
        <v>66</v>
      </c>
      <c r="C25" s="46">
        <f>IF(L21="","",L21)</f>
        <v>4</v>
      </c>
      <c r="D25" s="31">
        <f>IF(K21="","",K21)</f>
        <v>15</v>
      </c>
      <c r="E25" s="30">
        <f>IF(L22="","",L22)</f>
        <v>9</v>
      </c>
      <c r="F25" s="30">
        <f>IF(K22="","",K22)</f>
        <v>15</v>
      </c>
      <c r="G25" s="30">
        <f>IF(L23="","",L23)</f>
        <v>2</v>
      </c>
      <c r="H25" s="31">
        <f>IF(K23="","",K23)</f>
        <v>15</v>
      </c>
      <c r="I25" s="30">
        <f>IF(L24="","",L24)</f>
        <v>7</v>
      </c>
      <c r="J25" s="31">
        <f>IF(K24="","",K24)</f>
        <v>15</v>
      </c>
      <c r="K25" s="12" t="s">
        <v>9</v>
      </c>
      <c r="L25" s="28" t="s">
        <v>9</v>
      </c>
      <c r="M25" s="10">
        <v>16</v>
      </c>
      <c r="N25" s="15">
        <v>18</v>
      </c>
      <c r="O25" s="41"/>
      <c r="P25" s="41"/>
    </row>
    <row r="26" spans="1:16" s="2" customFormat="1" ht="76.5" customHeight="1" thickBot="1">
      <c r="A26" s="43">
        <v>6</v>
      </c>
      <c r="B26" s="79" t="s">
        <v>67</v>
      </c>
      <c r="C26" s="46">
        <f>IF(N21="","",N21)</f>
        <v>9</v>
      </c>
      <c r="D26" s="31">
        <f>IF(M21="","",M21)</f>
        <v>15</v>
      </c>
      <c r="E26" s="30">
        <f>IF(N22="","",N22)</f>
        <v>7</v>
      </c>
      <c r="F26" s="31">
        <f>IF(M22="","",M22)</f>
        <v>15</v>
      </c>
      <c r="G26" s="30">
        <f>IF(N23="","",N23)</f>
        <v>5</v>
      </c>
      <c r="H26" s="31">
        <f>IF(M23="","",M23)</f>
        <v>15</v>
      </c>
      <c r="I26" s="30">
        <f>IF(N24="","",N24)</f>
        <v>10</v>
      </c>
      <c r="J26" s="31">
        <f>IF(M24="","",M24)</f>
        <v>15</v>
      </c>
      <c r="K26" s="30">
        <f>IF(N25="","",N25)</f>
        <v>18</v>
      </c>
      <c r="L26" s="31">
        <f>IF(M25="","",M25)</f>
        <v>16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70" zoomScaleNormal="75" zoomScalePageLayoutView="70" workbookViewId="0" topLeftCell="A1">
      <selection activeCell="C7" sqref="C7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13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 t="str">
        <f aca="true" t="shared" si="0" ref="B4:B9">B21</f>
        <v>DĘBINA NIEPORĘT 3</v>
      </c>
      <c r="C4" s="49">
        <f aca="true" t="shared" si="1" ref="C4:C9">D4*$E$1+E4*$G$1</f>
        <v>6</v>
      </c>
      <c r="D4" s="49">
        <f aca="true" t="shared" si="2" ref="D4:D9">IF($C21&gt;$D21,1,0)+IF($E21&gt;$F21,1,0)+IF($G21&gt;$H21,1,0)+IF($I21&gt;$J21,1,0)+IF($K21&gt;$L21,1,0)+IF($M21&gt;$N21,1,0)+IF($O21&gt;$P21,1,0)</f>
        <v>3</v>
      </c>
      <c r="E4" s="49">
        <f aca="true" t="shared" si="3" ref="E4:E9">IF($C21&lt;$D21,1,0)+IF($E21&lt;$F21,1,0)+IF($G21&lt;$H21,1,0)+IF($I21&lt;$J21,1,0)+IF($K21&lt;$L21,1,0)+IF($M21&lt;$N21,1,0)+IF($O21&lt;$P21,1,0)</f>
        <v>2</v>
      </c>
      <c r="F4" s="49">
        <f aca="true" t="shared" si="4" ref="F4:F9">E4+D4</f>
        <v>5</v>
      </c>
      <c r="G4" s="49">
        <f>SUM(D$21:D$26)</f>
        <v>57</v>
      </c>
      <c r="H4" s="49">
        <f>SUM(C$21:C$26)</f>
        <v>55</v>
      </c>
      <c r="I4" s="50">
        <f aca="true" t="shared" si="5" ref="I4:I9">_xlfn.IFERROR(G4/H4,0)</f>
        <v>1.0363636363636364</v>
      </c>
      <c r="K4" s="35"/>
      <c r="L4" s="35"/>
      <c r="M4" s="33"/>
    </row>
    <row r="5" spans="1:14" s="2" customFormat="1" ht="26.25" customHeight="1">
      <c r="A5" s="51">
        <v>2</v>
      </c>
      <c r="B5" s="51" t="str">
        <f t="shared" si="0"/>
        <v>DĘBINA NIEPORĘT 2</v>
      </c>
      <c r="C5" s="51">
        <f t="shared" si="1"/>
        <v>10</v>
      </c>
      <c r="D5" s="51">
        <f t="shared" si="2"/>
        <v>5</v>
      </c>
      <c r="E5" s="51">
        <f t="shared" si="3"/>
        <v>0</v>
      </c>
      <c r="F5" s="51">
        <f t="shared" si="4"/>
        <v>5</v>
      </c>
      <c r="G5" s="51">
        <f>SUM(F$21:F$26)</f>
        <v>75</v>
      </c>
      <c r="H5" s="51">
        <f>SUM(E$21:E$26)</f>
        <v>34</v>
      </c>
      <c r="I5" s="52">
        <f t="shared" si="5"/>
        <v>2.2058823529411766</v>
      </c>
      <c r="K5" s="35"/>
      <c r="L5" s="35"/>
      <c r="M5" s="33"/>
      <c r="N5"/>
    </row>
    <row r="6" spans="1:13" s="2" customFormat="1" ht="26.25" customHeight="1">
      <c r="A6" s="48">
        <v>3</v>
      </c>
      <c r="B6" s="56" t="str">
        <f t="shared" si="0"/>
        <v>UKS G8 BIELANY 1</v>
      </c>
      <c r="C6" s="49">
        <f t="shared" si="1"/>
        <v>4</v>
      </c>
      <c r="D6" s="49">
        <f t="shared" si="2"/>
        <v>2</v>
      </c>
      <c r="E6" s="49">
        <f t="shared" si="3"/>
        <v>3</v>
      </c>
      <c r="F6" s="49">
        <f t="shared" si="4"/>
        <v>5</v>
      </c>
      <c r="G6" s="49">
        <f>SUM(H$21:H$26)</f>
        <v>51</v>
      </c>
      <c r="H6" s="49">
        <f>SUM(G$21:G$26)</f>
        <v>63</v>
      </c>
      <c r="I6" s="50">
        <f t="shared" si="5"/>
        <v>0.8095238095238095</v>
      </c>
      <c r="K6" s="35"/>
      <c r="L6" s="35"/>
      <c r="M6" s="33"/>
    </row>
    <row r="7" spans="1:13" s="2" customFormat="1" ht="26.25" customHeight="1">
      <c r="A7" s="51">
        <v>4</v>
      </c>
      <c r="B7" s="51" t="str">
        <f t="shared" si="0"/>
        <v>OLIMP OSTROŁĘKA 2</v>
      </c>
      <c r="C7" s="51">
        <f t="shared" si="1"/>
        <v>6</v>
      </c>
      <c r="D7" s="51">
        <f t="shared" si="2"/>
        <v>3</v>
      </c>
      <c r="E7" s="51">
        <f t="shared" si="3"/>
        <v>2</v>
      </c>
      <c r="F7" s="51">
        <f t="shared" si="4"/>
        <v>5</v>
      </c>
      <c r="G7" s="51">
        <f>SUM(J$21:J$26)</f>
        <v>67</v>
      </c>
      <c r="H7" s="51">
        <f>SUM(I$21:I$26)</f>
        <v>64</v>
      </c>
      <c r="I7" s="52">
        <f t="shared" si="5"/>
        <v>1.046875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 t="str">
        <f t="shared" si="0"/>
        <v>UKS G8 BIELANY 2</v>
      </c>
      <c r="C8" s="49">
        <f t="shared" si="1"/>
        <v>2</v>
      </c>
      <c r="D8" s="49">
        <f t="shared" si="2"/>
        <v>1</v>
      </c>
      <c r="E8" s="49">
        <f t="shared" si="3"/>
        <v>4</v>
      </c>
      <c r="F8" s="49">
        <f t="shared" si="4"/>
        <v>5</v>
      </c>
      <c r="G8" s="49">
        <f>SUM(L$21:L$26)</f>
        <v>45</v>
      </c>
      <c r="H8" s="49">
        <f>SUM(K$21:K$26)</f>
        <v>72</v>
      </c>
      <c r="I8" s="50">
        <f t="shared" si="5"/>
        <v>0.625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 t="str">
        <f t="shared" si="0"/>
        <v>KS METRO WARSZAWA 2</v>
      </c>
      <c r="C9" s="51">
        <f t="shared" si="1"/>
        <v>2</v>
      </c>
      <c r="D9" s="51">
        <f t="shared" si="2"/>
        <v>1</v>
      </c>
      <c r="E9" s="51">
        <f t="shared" si="3"/>
        <v>4</v>
      </c>
      <c r="F9" s="51">
        <f t="shared" si="4"/>
        <v>5</v>
      </c>
      <c r="G9" s="51">
        <f>SUM(N$21:N$26)</f>
        <v>62</v>
      </c>
      <c r="H9" s="51">
        <f>SUM(M$21:M$26)</f>
        <v>69</v>
      </c>
      <c r="I9" s="52">
        <f t="shared" si="5"/>
        <v>0.8985507246376812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">
        <v>49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 t="str">
        <f>B21</f>
        <v>DĘBINA NIEPORĘT 3</v>
      </c>
      <c r="D20" s="82"/>
      <c r="E20" s="81" t="str">
        <f>B22</f>
        <v>DĘBINA NIEPORĘT 2</v>
      </c>
      <c r="F20" s="82"/>
      <c r="G20" s="81" t="str">
        <f>B23</f>
        <v>UKS G8 BIELANY 1</v>
      </c>
      <c r="H20" s="82"/>
      <c r="I20" s="81" t="str">
        <f>B24</f>
        <v>OLIMP OSTROŁĘKA 2</v>
      </c>
      <c r="J20" s="82"/>
      <c r="K20" s="83" t="str">
        <f>B25</f>
        <v>UKS G8 BIELANY 2</v>
      </c>
      <c r="L20" s="84"/>
      <c r="M20" s="81" t="str">
        <f>B26</f>
        <v>KS METRO WARSZAWA 2</v>
      </c>
      <c r="N20" s="82"/>
      <c r="O20" s="80"/>
      <c r="P20" s="80"/>
    </row>
    <row r="21" spans="1:16" s="2" customFormat="1" ht="75.75" customHeight="1" thickBot="1">
      <c r="A21" s="42">
        <v>1</v>
      </c>
      <c r="B21" s="78" t="s">
        <v>68</v>
      </c>
      <c r="C21" s="45" t="s">
        <v>9</v>
      </c>
      <c r="D21" s="11" t="s">
        <v>9</v>
      </c>
      <c r="E21" s="8">
        <v>2</v>
      </c>
      <c r="F21" s="15">
        <v>15</v>
      </c>
      <c r="G21" s="8">
        <v>15</v>
      </c>
      <c r="H21" s="15">
        <v>4</v>
      </c>
      <c r="I21" s="8">
        <v>16</v>
      </c>
      <c r="J21" s="15">
        <v>14</v>
      </c>
      <c r="K21" s="8">
        <v>15</v>
      </c>
      <c r="L21" s="15">
        <v>7</v>
      </c>
      <c r="M21" s="8">
        <v>9</v>
      </c>
      <c r="N21" s="15">
        <v>15</v>
      </c>
      <c r="O21" s="41"/>
      <c r="P21" s="41"/>
    </row>
    <row r="22" spans="1:16" s="2" customFormat="1" ht="81" customHeight="1" thickBot="1">
      <c r="A22" s="43">
        <v>2</v>
      </c>
      <c r="B22" s="79" t="s">
        <v>69</v>
      </c>
      <c r="C22" s="46">
        <f>IF(F21="","",F21)</f>
        <v>15</v>
      </c>
      <c r="D22" s="31">
        <f>IF(E21="","",E21)</f>
        <v>2</v>
      </c>
      <c r="E22" s="12" t="s">
        <v>9</v>
      </c>
      <c r="F22" s="13" t="s">
        <v>9</v>
      </c>
      <c r="G22" s="9">
        <v>15</v>
      </c>
      <c r="H22" s="9">
        <v>6</v>
      </c>
      <c r="I22" s="9">
        <v>15</v>
      </c>
      <c r="J22" s="9">
        <v>8</v>
      </c>
      <c r="K22" s="9">
        <v>15</v>
      </c>
      <c r="L22" s="9">
        <v>6</v>
      </c>
      <c r="M22" s="9">
        <v>15</v>
      </c>
      <c r="N22" s="9">
        <v>12</v>
      </c>
      <c r="O22" s="41"/>
      <c r="P22" s="41"/>
    </row>
    <row r="23" spans="1:16" s="2" customFormat="1" ht="75.75" customHeight="1" thickBot="1">
      <c r="A23" s="44">
        <v>3</v>
      </c>
      <c r="B23" s="79" t="s">
        <v>70</v>
      </c>
      <c r="C23" s="47">
        <f>IF(H21="","",H21)</f>
        <v>4</v>
      </c>
      <c r="D23" s="32">
        <f>IF(G21="","",G21)</f>
        <v>15</v>
      </c>
      <c r="E23" s="29">
        <f>IF(H22="","",H22)</f>
        <v>6</v>
      </c>
      <c r="F23" s="32">
        <f>IF(G22="","",G22)</f>
        <v>15</v>
      </c>
      <c r="G23" s="14" t="s">
        <v>9</v>
      </c>
      <c r="H23" s="11" t="s">
        <v>9</v>
      </c>
      <c r="I23" s="10">
        <v>11</v>
      </c>
      <c r="J23" s="15">
        <v>15</v>
      </c>
      <c r="K23" s="10">
        <v>15</v>
      </c>
      <c r="L23" s="15">
        <v>7</v>
      </c>
      <c r="M23" s="10">
        <v>15</v>
      </c>
      <c r="N23" s="15">
        <v>11</v>
      </c>
      <c r="O23" s="41"/>
      <c r="P23" s="41"/>
    </row>
    <row r="24" spans="1:16" s="2" customFormat="1" ht="87" customHeight="1" thickBot="1">
      <c r="A24" s="43">
        <v>4</v>
      </c>
      <c r="B24" s="79" t="s">
        <v>71</v>
      </c>
      <c r="C24" s="46">
        <f>IF(J21="","",J21)</f>
        <v>14</v>
      </c>
      <c r="D24" s="31">
        <f>IF(I21="","",I21)</f>
        <v>16</v>
      </c>
      <c r="E24" s="30">
        <f>IF(J22="","",J22)</f>
        <v>8</v>
      </c>
      <c r="F24" s="31">
        <f>IF(I22="","",I22)</f>
        <v>15</v>
      </c>
      <c r="G24" s="30">
        <f>IF(J23="","",J23)</f>
        <v>15</v>
      </c>
      <c r="H24" s="31">
        <f>IF(I23="","",I23)</f>
        <v>11</v>
      </c>
      <c r="I24" s="12" t="s">
        <v>9</v>
      </c>
      <c r="J24" s="13" t="s">
        <v>9</v>
      </c>
      <c r="K24" s="9">
        <v>15</v>
      </c>
      <c r="L24" s="16">
        <v>10</v>
      </c>
      <c r="M24" s="9">
        <v>15</v>
      </c>
      <c r="N24" s="16">
        <v>12</v>
      </c>
      <c r="O24" s="41"/>
      <c r="P24" s="41"/>
    </row>
    <row r="25" spans="1:16" s="2" customFormat="1" ht="78.75" customHeight="1" thickBot="1">
      <c r="A25" s="43">
        <v>5</v>
      </c>
      <c r="B25" s="79" t="s">
        <v>72</v>
      </c>
      <c r="C25" s="46">
        <f>IF(L21="","",L21)</f>
        <v>7</v>
      </c>
      <c r="D25" s="31">
        <f>IF(K21="","",K21)</f>
        <v>15</v>
      </c>
      <c r="E25" s="30">
        <f>IF(L22="","",L22)</f>
        <v>6</v>
      </c>
      <c r="F25" s="30">
        <f>IF(K22="","",K22)</f>
        <v>15</v>
      </c>
      <c r="G25" s="30">
        <f>IF(L23="","",L23)</f>
        <v>7</v>
      </c>
      <c r="H25" s="31">
        <f>IF(K23="","",K23)</f>
        <v>15</v>
      </c>
      <c r="I25" s="30">
        <f>IF(L24="","",L24)</f>
        <v>10</v>
      </c>
      <c r="J25" s="31">
        <f>IF(K24="","",K24)</f>
        <v>15</v>
      </c>
      <c r="K25" s="12" t="s">
        <v>9</v>
      </c>
      <c r="L25" s="28" t="s">
        <v>9</v>
      </c>
      <c r="M25" s="10">
        <v>15</v>
      </c>
      <c r="N25" s="15">
        <v>12</v>
      </c>
      <c r="O25" s="41"/>
      <c r="P25" s="41"/>
    </row>
    <row r="26" spans="1:16" s="2" customFormat="1" ht="76.5" customHeight="1" thickBot="1">
      <c r="A26" s="43">
        <v>6</v>
      </c>
      <c r="B26" s="79" t="s">
        <v>73</v>
      </c>
      <c r="C26" s="46">
        <f>IF(N21="","",N21)</f>
        <v>15</v>
      </c>
      <c r="D26" s="31">
        <f>IF(M21="","",M21)</f>
        <v>9</v>
      </c>
      <c r="E26" s="30">
        <f>IF(N22="","",N22)</f>
        <v>12</v>
      </c>
      <c r="F26" s="31">
        <f>IF(M22="","",M22)</f>
        <v>15</v>
      </c>
      <c r="G26" s="30">
        <f>IF(N23="","",N23)</f>
        <v>11</v>
      </c>
      <c r="H26" s="31">
        <f>IF(M23="","",M23)</f>
        <v>15</v>
      </c>
      <c r="I26" s="30">
        <f>IF(N24="","",N24)</f>
        <v>12</v>
      </c>
      <c r="J26" s="31">
        <f>IF(M24="","",M24)</f>
        <v>15</v>
      </c>
      <c r="K26" s="30">
        <f>IF(N25="","",N25)</f>
        <v>12</v>
      </c>
      <c r="L26" s="31">
        <f>IF(M25="","",M25)</f>
        <v>15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9">
      <selection activeCell="N26" sqref="N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42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E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9">
      <selection activeCell="M25" sqref="M25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43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F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N26" sqref="N26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44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0</v>
      </c>
      <c r="F8" s="49">
        <f t="shared" si="4"/>
        <v>0</v>
      </c>
      <c r="G8" s="49">
        <f>SUM(L$21:L$26)</f>
        <v>0</v>
      </c>
      <c r="H8" s="49">
        <f>SUM(K$21:K$26)</f>
        <v>0</v>
      </c>
      <c r="I8" s="50">
        <f t="shared" si="5"/>
        <v>0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0</v>
      </c>
      <c r="D9" s="51">
        <f t="shared" si="2"/>
        <v>0</v>
      </c>
      <c r="E9" s="51">
        <f t="shared" si="3"/>
        <v>0</v>
      </c>
      <c r="F9" s="51">
        <f t="shared" si="4"/>
        <v>0</v>
      </c>
      <c r="G9" s="51">
        <f>SUM(N$21:N$26)</f>
        <v>0</v>
      </c>
      <c r="H9" s="51">
        <f>SUM(M$21:M$26)</f>
        <v>0</v>
      </c>
      <c r="I9" s="52">
        <f t="shared" si="5"/>
        <v>0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G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0</v>
      </c>
      <c r="N25" s="15">
        <v>0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0</v>
      </c>
      <c r="L26" s="31">
        <f>IF(M25="","",M25)</f>
        <v>0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1" sqref="B1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45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94" t="str">
        <f>CRITERIA</f>
        <v>H</v>
      </c>
      <c r="I12" s="94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95"/>
      <c r="I13" s="95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95"/>
      <c r="I14" s="95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96"/>
      <c r="I15" s="96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showGridLines="0" view="pageLayout" zoomScale="89" zoomScaleNormal="75" zoomScalePageLayoutView="89" workbookViewId="0" topLeftCell="A1">
      <selection activeCell="B2" sqref="B2"/>
    </sheetView>
  </sheetViews>
  <sheetFormatPr defaultColWidth="8.8515625" defaultRowHeight="15"/>
  <cols>
    <col min="1" max="1" width="11.421875" style="0" customWidth="1"/>
    <col min="2" max="2" width="51.00390625" style="0" customWidth="1"/>
    <col min="3" max="11" width="15.8515625" style="0" customWidth="1"/>
    <col min="12" max="12" width="15.421875" style="0" customWidth="1"/>
    <col min="13" max="14" width="15.8515625" style="0" customWidth="1"/>
    <col min="15" max="17" width="20.7109375" style="0" customWidth="1"/>
  </cols>
  <sheetData>
    <row r="1" spans="1:14" ht="30.75" thickBot="1">
      <c r="A1" s="18" t="s">
        <v>13</v>
      </c>
      <c r="B1" s="17" t="s">
        <v>21</v>
      </c>
      <c r="D1" s="21" t="s">
        <v>11</v>
      </c>
      <c r="E1" s="20">
        <v>2</v>
      </c>
      <c r="F1" s="22" t="s">
        <v>12</v>
      </c>
      <c r="G1" s="19">
        <v>0</v>
      </c>
      <c r="I1" s="53" t="s">
        <v>14</v>
      </c>
      <c r="J1" s="53" t="s">
        <v>15</v>
      </c>
      <c r="K1" s="53" t="s">
        <v>16</v>
      </c>
      <c r="L1" s="53" t="s">
        <v>17</v>
      </c>
      <c r="M1" s="53" t="s">
        <v>18</v>
      </c>
      <c r="N1" s="53" t="s">
        <v>19</v>
      </c>
    </row>
    <row r="2" spans="1:10" ht="21.75" thickBot="1">
      <c r="A2" s="3"/>
      <c r="J2" s="3"/>
    </row>
    <row r="3" spans="1:13" ht="26.25" customHeight="1">
      <c r="A3" s="23" t="s">
        <v>2</v>
      </c>
      <c r="B3" s="24" t="s">
        <v>0</v>
      </c>
      <c r="C3" s="25" t="s">
        <v>3</v>
      </c>
      <c r="D3" s="26" t="s">
        <v>4</v>
      </c>
      <c r="E3" s="26" t="s">
        <v>5</v>
      </c>
      <c r="F3" s="26" t="s">
        <v>10</v>
      </c>
      <c r="G3" s="26" t="s">
        <v>6</v>
      </c>
      <c r="H3" s="26" t="s">
        <v>7</v>
      </c>
      <c r="I3" s="27" t="s">
        <v>8</v>
      </c>
      <c r="K3" s="34"/>
      <c r="L3" s="35"/>
      <c r="M3" s="33"/>
    </row>
    <row r="4" spans="1:13" s="2" customFormat="1" ht="26.25" customHeight="1">
      <c r="A4" s="48">
        <v>1</v>
      </c>
      <c r="B4" s="49">
        <f aca="true" t="shared" si="0" ref="B4:B9">B21</f>
        <v>0</v>
      </c>
      <c r="C4" s="49">
        <f aca="true" t="shared" si="1" ref="C4:C9">D4*$E$1+E4*$G$1</f>
        <v>0</v>
      </c>
      <c r="D4" s="49">
        <f aca="true" t="shared" si="2" ref="D4:D9">IF($C21&gt;$D21,1,0)+IF($E21&gt;$F21,1,0)+IF($G21&gt;$H21,1,0)+IF($I21&gt;$J21,1,0)+IF($K21&gt;$L21,1,0)+IF($M21&gt;$N21,1,0)+IF($O21&gt;$P21,1,0)</f>
        <v>0</v>
      </c>
      <c r="E4" s="49">
        <f aca="true" t="shared" si="3" ref="E4:E9">IF($C21&lt;$D21,1,0)+IF($E21&lt;$F21,1,0)+IF($G21&lt;$H21,1,0)+IF($I21&lt;$J21,1,0)+IF($K21&lt;$L21,1,0)+IF($M21&lt;$N21,1,0)+IF($O21&lt;$P21,1,0)</f>
        <v>0</v>
      </c>
      <c r="F4" s="49">
        <f aca="true" t="shared" si="4" ref="F4:F9">E4+D4</f>
        <v>0</v>
      </c>
      <c r="G4" s="49">
        <f>SUM(D$21:D$26)</f>
        <v>0</v>
      </c>
      <c r="H4" s="49">
        <f>SUM(C$21:C$26)</f>
        <v>0</v>
      </c>
      <c r="I4" s="50">
        <f aca="true" t="shared" si="5" ref="I4:I9">_xlfn.IFERROR(G4/H4,0)</f>
        <v>0</v>
      </c>
      <c r="K4" s="35"/>
      <c r="L4" s="35"/>
      <c r="M4" s="33"/>
    </row>
    <row r="5" spans="1:14" s="2" customFormat="1" ht="26.25" customHeight="1">
      <c r="A5" s="51">
        <v>2</v>
      </c>
      <c r="B5" s="51">
        <f t="shared" si="0"/>
        <v>0</v>
      </c>
      <c r="C5" s="51">
        <f t="shared" si="1"/>
        <v>0</v>
      </c>
      <c r="D5" s="51">
        <f t="shared" si="2"/>
        <v>0</v>
      </c>
      <c r="E5" s="51">
        <f t="shared" si="3"/>
        <v>0</v>
      </c>
      <c r="F5" s="51">
        <f t="shared" si="4"/>
        <v>0</v>
      </c>
      <c r="G5" s="51">
        <f>SUM(F$21:F$26)</f>
        <v>0</v>
      </c>
      <c r="H5" s="51">
        <f>SUM(E$21:E$26)</f>
        <v>0</v>
      </c>
      <c r="I5" s="52">
        <f t="shared" si="5"/>
        <v>0</v>
      </c>
      <c r="K5" s="35"/>
      <c r="L5" s="35"/>
      <c r="M5" s="33"/>
      <c r="N5"/>
    </row>
    <row r="6" spans="1:13" s="2" customFormat="1" ht="26.25" customHeight="1">
      <c r="A6" s="48">
        <v>3</v>
      </c>
      <c r="B6" s="56">
        <f t="shared" si="0"/>
        <v>0</v>
      </c>
      <c r="C6" s="49">
        <f t="shared" si="1"/>
        <v>0</v>
      </c>
      <c r="D6" s="49">
        <f t="shared" si="2"/>
        <v>0</v>
      </c>
      <c r="E6" s="49">
        <f t="shared" si="3"/>
        <v>0</v>
      </c>
      <c r="F6" s="49">
        <f t="shared" si="4"/>
        <v>0</v>
      </c>
      <c r="G6" s="49">
        <f>SUM(H$21:H$26)</f>
        <v>0</v>
      </c>
      <c r="H6" s="49">
        <f>SUM(G$21:G$26)</f>
        <v>0</v>
      </c>
      <c r="I6" s="50">
        <f t="shared" si="5"/>
        <v>0</v>
      </c>
      <c r="K6" s="35"/>
      <c r="L6" s="35"/>
      <c r="M6" s="33"/>
    </row>
    <row r="7" spans="1:13" s="2" customFormat="1" ht="26.25" customHeight="1">
      <c r="A7" s="51">
        <v>4</v>
      </c>
      <c r="B7" s="51">
        <f t="shared" si="0"/>
        <v>0</v>
      </c>
      <c r="C7" s="51">
        <f t="shared" si="1"/>
        <v>0</v>
      </c>
      <c r="D7" s="51">
        <f t="shared" si="2"/>
        <v>0</v>
      </c>
      <c r="E7" s="51">
        <f t="shared" si="3"/>
        <v>0</v>
      </c>
      <c r="F7" s="51">
        <f t="shared" si="4"/>
        <v>0</v>
      </c>
      <c r="G7" s="51">
        <f>SUM(J$21:J$26)</f>
        <v>0</v>
      </c>
      <c r="H7" s="51">
        <f>SUM(I$21:I$26)</f>
        <v>0</v>
      </c>
      <c r="I7" s="52">
        <f t="shared" si="5"/>
        <v>0</v>
      </c>
      <c r="J7" s="54"/>
      <c r="K7" s="35"/>
      <c r="L7" s="35"/>
      <c r="M7" s="33"/>
    </row>
    <row r="8" spans="1:13" s="2" customFormat="1" ht="26.25" customHeight="1">
      <c r="A8" s="48">
        <v>5</v>
      </c>
      <c r="B8" s="56">
        <f t="shared" si="0"/>
        <v>0</v>
      </c>
      <c r="C8" s="49">
        <f t="shared" si="1"/>
        <v>0</v>
      </c>
      <c r="D8" s="49">
        <f t="shared" si="2"/>
        <v>0</v>
      </c>
      <c r="E8" s="49">
        <f t="shared" si="3"/>
        <v>1</v>
      </c>
      <c r="F8" s="49">
        <f t="shared" si="4"/>
        <v>1</v>
      </c>
      <c r="G8" s="49">
        <f>SUM(L$21:L$26)</f>
        <v>7</v>
      </c>
      <c r="H8" s="49">
        <f>SUM(K$21:K$26)</f>
        <v>9</v>
      </c>
      <c r="I8" s="50">
        <f t="shared" si="5"/>
        <v>0.7777777777777778</v>
      </c>
      <c r="J8" s="54"/>
      <c r="K8" s="35"/>
      <c r="L8" s="35"/>
      <c r="M8" s="33"/>
    </row>
    <row r="9" spans="1:13" s="2" customFormat="1" ht="26.25" customHeight="1">
      <c r="A9" s="51">
        <v>6</v>
      </c>
      <c r="B9" s="51">
        <f t="shared" si="0"/>
        <v>0</v>
      </c>
      <c r="C9" s="51">
        <f t="shared" si="1"/>
        <v>2</v>
      </c>
      <c r="D9" s="51">
        <f t="shared" si="2"/>
        <v>1</v>
      </c>
      <c r="E9" s="51">
        <f t="shared" si="3"/>
        <v>0</v>
      </c>
      <c r="F9" s="51">
        <f t="shared" si="4"/>
        <v>1</v>
      </c>
      <c r="G9" s="51">
        <f>SUM(N$21:N$26)</f>
        <v>9</v>
      </c>
      <c r="H9" s="51">
        <f>SUM(M$21:M$26)</f>
        <v>7</v>
      </c>
      <c r="I9" s="52">
        <f t="shared" si="5"/>
        <v>1.2857142857142858</v>
      </c>
      <c r="J9" s="54"/>
      <c r="K9" s="35"/>
      <c r="L9" s="35"/>
      <c r="M9" s="33"/>
    </row>
    <row r="10" spans="1:9" s="2" customFormat="1" ht="15">
      <c r="A10" s="36"/>
      <c r="B10" s="36"/>
      <c r="C10" s="36"/>
      <c r="D10" s="36"/>
      <c r="E10" s="36"/>
      <c r="F10" s="36"/>
      <c r="G10" s="36"/>
      <c r="H10" s="36"/>
      <c r="I10" s="36"/>
    </row>
    <row r="11" spans="1:9" s="2" customFormat="1" ht="15.75" thickBot="1">
      <c r="A11" s="36"/>
      <c r="B11" s="36"/>
      <c r="C11" s="36"/>
      <c r="D11" s="36"/>
      <c r="E11" s="36"/>
      <c r="F11" s="36"/>
      <c r="G11" s="36"/>
      <c r="H11" s="36"/>
      <c r="I11" s="36"/>
    </row>
    <row r="12" spans="1:9" s="2" customFormat="1" ht="51.75" customHeight="1">
      <c r="A12" s="55"/>
      <c r="B12" s="55"/>
      <c r="C12" s="37"/>
      <c r="D12" s="37"/>
      <c r="E12" s="37"/>
      <c r="F12" s="85"/>
      <c r="G12" s="85"/>
      <c r="H12" s="85" t="str">
        <f>CRITERIA</f>
        <v>I</v>
      </c>
      <c r="I12" s="85"/>
    </row>
    <row r="13" spans="1:9" s="2" customFormat="1" ht="70.5" customHeight="1">
      <c r="A13" s="55"/>
      <c r="B13" s="55"/>
      <c r="C13" s="40" t="str">
        <f>A1</f>
        <v>GRUPA</v>
      </c>
      <c r="D13" s="38"/>
      <c r="E13" s="38"/>
      <c r="F13" s="86"/>
      <c r="G13" s="86"/>
      <c r="H13" s="86"/>
      <c r="I13" s="86"/>
    </row>
    <row r="14" spans="1:9" s="2" customFormat="1" ht="18.75" customHeight="1">
      <c r="A14" s="55"/>
      <c r="B14" s="55"/>
      <c r="C14" s="38"/>
      <c r="D14" s="38"/>
      <c r="E14" s="38"/>
      <c r="F14" s="86"/>
      <c r="G14" s="86"/>
      <c r="H14" s="86"/>
      <c r="I14" s="86"/>
    </row>
    <row r="15" spans="1:9" ht="24" customHeight="1" thickBot="1">
      <c r="A15" s="55"/>
      <c r="B15" s="55"/>
      <c r="C15" s="39"/>
      <c r="D15" s="39"/>
      <c r="E15" s="39"/>
      <c r="F15" s="87"/>
      <c r="G15" s="87"/>
      <c r="H15" s="87"/>
      <c r="I15" s="87"/>
    </row>
    <row r="16" ht="21.75" customHeight="1"/>
    <row r="17" spans="1:14" s="2" customFormat="1" ht="21.75" customHeight="1">
      <c r="A17" s="3"/>
      <c r="B17"/>
      <c r="C17"/>
      <c r="D17" s="3"/>
      <c r="E17"/>
      <c r="F17"/>
      <c r="G17"/>
      <c r="H17"/>
      <c r="I17"/>
      <c r="J17"/>
      <c r="K17"/>
      <c r="L17"/>
      <c r="M17"/>
      <c r="N17"/>
    </row>
    <row r="18" spans="1:14" s="2" customFormat="1" ht="21.75" customHeight="1" thickBot="1">
      <c r="A18" s="88" t="s">
        <v>20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6" s="2" customFormat="1" ht="31.5" customHeight="1">
      <c r="A19" s="5" t="s">
        <v>2</v>
      </c>
      <c r="B19" s="7"/>
      <c r="C19" s="90">
        <v>1</v>
      </c>
      <c r="D19" s="91"/>
      <c r="E19" s="90">
        <v>2</v>
      </c>
      <c r="F19" s="91"/>
      <c r="G19" s="90">
        <v>3</v>
      </c>
      <c r="H19" s="91"/>
      <c r="I19" s="90">
        <v>4</v>
      </c>
      <c r="J19" s="91"/>
      <c r="K19" s="90">
        <v>5</v>
      </c>
      <c r="L19" s="91"/>
      <c r="M19" s="92">
        <v>6</v>
      </c>
      <c r="N19" s="93"/>
      <c r="O19" s="80"/>
      <c r="P19" s="80"/>
    </row>
    <row r="20" spans="1:16" s="2" customFormat="1" ht="57" customHeight="1" thickBot="1">
      <c r="A20" s="6"/>
      <c r="B20" s="57" t="s">
        <v>0</v>
      </c>
      <c r="C20" s="81">
        <f>B21</f>
        <v>0</v>
      </c>
      <c r="D20" s="82"/>
      <c r="E20" s="81">
        <f>B22</f>
        <v>0</v>
      </c>
      <c r="F20" s="82"/>
      <c r="G20" s="81">
        <f>B23</f>
        <v>0</v>
      </c>
      <c r="H20" s="82"/>
      <c r="I20" s="81">
        <f>B24</f>
        <v>0</v>
      </c>
      <c r="J20" s="82"/>
      <c r="K20" s="83">
        <f>B25</f>
        <v>0</v>
      </c>
      <c r="L20" s="84"/>
      <c r="M20" s="81">
        <f>B26</f>
        <v>0</v>
      </c>
      <c r="N20" s="82"/>
      <c r="O20" s="80"/>
      <c r="P20" s="80"/>
    </row>
    <row r="21" spans="1:16" s="2" customFormat="1" ht="75.75" customHeight="1" thickBot="1">
      <c r="A21" s="42">
        <v>1</v>
      </c>
      <c r="B21" s="58"/>
      <c r="C21" s="45" t="s">
        <v>9</v>
      </c>
      <c r="D21" s="11" t="s">
        <v>9</v>
      </c>
      <c r="E21" s="8">
        <v>0</v>
      </c>
      <c r="F21" s="15">
        <v>0</v>
      </c>
      <c r="G21" s="8">
        <v>0</v>
      </c>
      <c r="H21" s="15">
        <v>0</v>
      </c>
      <c r="I21" s="8">
        <v>0</v>
      </c>
      <c r="J21" s="15">
        <v>0</v>
      </c>
      <c r="K21" s="8">
        <v>0</v>
      </c>
      <c r="L21" s="15">
        <v>0</v>
      </c>
      <c r="M21" s="8">
        <v>0</v>
      </c>
      <c r="N21" s="15">
        <v>0</v>
      </c>
      <c r="O21" s="41"/>
      <c r="P21" s="41"/>
    </row>
    <row r="22" spans="1:16" s="2" customFormat="1" ht="81" customHeight="1" thickBot="1">
      <c r="A22" s="43">
        <v>2</v>
      </c>
      <c r="B22" s="58"/>
      <c r="C22" s="46">
        <f>IF(F21="","",F21)</f>
        <v>0</v>
      </c>
      <c r="D22" s="31">
        <f>IF(E21="","",E21)</f>
        <v>0</v>
      </c>
      <c r="E22" s="12" t="s">
        <v>9</v>
      </c>
      <c r="F22" s="13" t="s"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41"/>
      <c r="P22" s="41"/>
    </row>
    <row r="23" spans="1:16" s="2" customFormat="1" ht="75.75" customHeight="1" thickBot="1">
      <c r="A23" s="44">
        <v>3</v>
      </c>
      <c r="B23" s="58"/>
      <c r="C23" s="47">
        <f>IF(H21="","",H21)</f>
        <v>0</v>
      </c>
      <c r="D23" s="32">
        <f>IF(G21="","",G21)</f>
        <v>0</v>
      </c>
      <c r="E23" s="29">
        <f>IF(H22="","",H22)</f>
        <v>0</v>
      </c>
      <c r="F23" s="32">
        <f>IF(G22="","",G22)</f>
        <v>0</v>
      </c>
      <c r="G23" s="14" t="s">
        <v>9</v>
      </c>
      <c r="H23" s="11" t="s">
        <v>9</v>
      </c>
      <c r="I23" s="10">
        <v>0</v>
      </c>
      <c r="J23" s="15">
        <v>0</v>
      </c>
      <c r="K23" s="10">
        <v>0</v>
      </c>
      <c r="L23" s="15">
        <v>0</v>
      </c>
      <c r="M23" s="10">
        <v>0</v>
      </c>
      <c r="N23" s="15">
        <v>0</v>
      </c>
      <c r="O23" s="41"/>
      <c r="P23" s="41"/>
    </row>
    <row r="24" spans="1:16" s="2" customFormat="1" ht="87" customHeight="1" thickBot="1">
      <c r="A24" s="43">
        <v>4</v>
      </c>
      <c r="B24" s="58"/>
      <c r="C24" s="46">
        <f>IF(J21="","",J21)</f>
        <v>0</v>
      </c>
      <c r="D24" s="31">
        <f>IF(I21="","",I21)</f>
        <v>0</v>
      </c>
      <c r="E24" s="30">
        <f>IF(J22="","",J22)</f>
        <v>0</v>
      </c>
      <c r="F24" s="31">
        <f>IF(I22="","",I22)</f>
        <v>0</v>
      </c>
      <c r="G24" s="30">
        <f>IF(J23="","",J23)</f>
        <v>0</v>
      </c>
      <c r="H24" s="31">
        <f>IF(I23="","",I23)</f>
        <v>0</v>
      </c>
      <c r="I24" s="12" t="s">
        <v>9</v>
      </c>
      <c r="J24" s="13" t="s">
        <v>9</v>
      </c>
      <c r="K24" s="9">
        <v>0</v>
      </c>
      <c r="L24" s="16">
        <v>0</v>
      </c>
      <c r="M24" s="9">
        <v>0</v>
      </c>
      <c r="N24" s="16">
        <v>0</v>
      </c>
      <c r="O24" s="41"/>
      <c r="P24" s="41"/>
    </row>
    <row r="25" spans="1:16" s="2" customFormat="1" ht="78.75" customHeight="1" thickBot="1">
      <c r="A25" s="43">
        <v>5</v>
      </c>
      <c r="B25" s="58"/>
      <c r="C25" s="46">
        <f>IF(L21="","",L21)</f>
        <v>0</v>
      </c>
      <c r="D25" s="31">
        <f>IF(K21="","",K21)</f>
        <v>0</v>
      </c>
      <c r="E25" s="30">
        <f>IF(L22="","",L22)</f>
        <v>0</v>
      </c>
      <c r="F25" s="30">
        <f>IF(K22="","",K22)</f>
        <v>0</v>
      </c>
      <c r="G25" s="30">
        <f>IF(L23="","",L23)</f>
        <v>0</v>
      </c>
      <c r="H25" s="31">
        <f>IF(K23="","",K23)</f>
        <v>0</v>
      </c>
      <c r="I25" s="30">
        <f>IF(L24="","",L24)</f>
        <v>0</v>
      </c>
      <c r="J25" s="31">
        <f>IF(K24="","",K24)</f>
        <v>0</v>
      </c>
      <c r="K25" s="12" t="s">
        <v>9</v>
      </c>
      <c r="L25" s="28" t="s">
        <v>9</v>
      </c>
      <c r="M25" s="10">
        <v>7</v>
      </c>
      <c r="N25" s="15">
        <v>9</v>
      </c>
      <c r="O25" s="41"/>
      <c r="P25" s="41"/>
    </row>
    <row r="26" spans="1:16" s="2" customFormat="1" ht="76.5" customHeight="1" thickBot="1">
      <c r="A26" s="43">
        <v>6</v>
      </c>
      <c r="B26" s="58"/>
      <c r="C26" s="46">
        <f>IF(N21="","",N21)</f>
        <v>0</v>
      </c>
      <c r="D26" s="31">
        <f>IF(M21="","",M21)</f>
        <v>0</v>
      </c>
      <c r="E26" s="30">
        <f>IF(N22="","",N22)</f>
        <v>0</v>
      </c>
      <c r="F26" s="31">
        <f>IF(M22="","",M22)</f>
        <v>0</v>
      </c>
      <c r="G26" s="30">
        <f>IF(N23="","",N23)</f>
        <v>0</v>
      </c>
      <c r="H26" s="31">
        <f>IF(M23="","",M23)</f>
        <v>0</v>
      </c>
      <c r="I26" s="30">
        <f>IF(N24="","",N24)</f>
        <v>0</v>
      </c>
      <c r="J26" s="31">
        <f>IF(M24="","",M24)</f>
        <v>0</v>
      </c>
      <c r="K26" s="30">
        <f>IF(N25="","",N25)</f>
        <v>9</v>
      </c>
      <c r="L26" s="31">
        <f>IF(M25="","",M25)</f>
        <v>7</v>
      </c>
      <c r="M26" s="12" t="s">
        <v>9</v>
      </c>
      <c r="N26" s="28" t="s">
        <v>9</v>
      </c>
      <c r="O26" s="41"/>
      <c r="P26" s="41"/>
    </row>
    <row r="27" spans="2:3" s="2" customFormat="1" ht="15">
      <c r="B27" s="1"/>
      <c r="C27" s="4"/>
    </row>
    <row r="31" ht="15">
      <c r="B31" s="59"/>
    </row>
    <row r="32" ht="15">
      <c r="B32" s="59"/>
    </row>
    <row r="33" ht="15.75" thickBot="1"/>
    <row r="34" spans="2:8" ht="81.75" customHeight="1" thickBot="1">
      <c r="B34" s="60" t="s">
        <v>22</v>
      </c>
      <c r="C34" s="61" t="s">
        <v>39</v>
      </c>
      <c r="D34" s="67"/>
      <c r="E34" s="63" t="s">
        <v>38</v>
      </c>
      <c r="F34" s="69"/>
      <c r="G34" s="70"/>
      <c r="H34" s="71"/>
    </row>
    <row r="35" spans="2:8" ht="81.75" customHeight="1" thickBot="1">
      <c r="B35" s="62" t="s">
        <v>23</v>
      </c>
      <c r="C35" s="63">
        <v>1</v>
      </c>
      <c r="D35" s="60">
        <v>6</v>
      </c>
      <c r="E35" s="68"/>
      <c r="F35" s="77"/>
      <c r="G35" s="75"/>
      <c r="H35" s="76"/>
    </row>
    <row r="36" spans="2:8" ht="81.75" customHeight="1" thickBot="1">
      <c r="B36" s="62" t="s">
        <v>24</v>
      </c>
      <c r="C36" s="64">
        <v>2</v>
      </c>
      <c r="D36" s="62">
        <v>5</v>
      </c>
      <c r="E36" s="64"/>
      <c r="F36" s="66"/>
      <c r="G36" s="73"/>
      <c r="H36" s="74"/>
    </row>
    <row r="37" spans="2:8" ht="81.75" customHeight="1" thickBot="1">
      <c r="B37" s="62" t="s">
        <v>25</v>
      </c>
      <c r="C37" s="63">
        <v>3</v>
      </c>
      <c r="D37" s="60">
        <v>4</v>
      </c>
      <c r="E37" s="63"/>
      <c r="F37" s="69"/>
      <c r="G37" s="72"/>
      <c r="H37" s="71"/>
    </row>
    <row r="38" spans="2:8" ht="81.75" customHeight="1" thickBot="1">
      <c r="B38" s="62" t="s">
        <v>26</v>
      </c>
      <c r="C38" s="63">
        <v>1</v>
      </c>
      <c r="D38" s="60">
        <v>5</v>
      </c>
      <c r="E38" s="63"/>
      <c r="F38" s="69"/>
      <c r="G38" s="72"/>
      <c r="H38" s="71"/>
    </row>
    <row r="39" spans="2:8" ht="81.75" customHeight="1" thickBot="1">
      <c r="B39" s="62" t="s">
        <v>27</v>
      </c>
      <c r="C39" s="63">
        <v>2</v>
      </c>
      <c r="D39" s="60">
        <v>4</v>
      </c>
      <c r="E39" s="64"/>
      <c r="F39" s="66"/>
      <c r="G39" s="73"/>
      <c r="H39" s="74"/>
    </row>
    <row r="40" spans="2:8" ht="81.75" customHeight="1" thickBot="1">
      <c r="B40" s="62" t="s">
        <v>28</v>
      </c>
      <c r="C40" s="63">
        <v>3</v>
      </c>
      <c r="D40" s="60">
        <v>6</v>
      </c>
      <c r="E40" s="63"/>
      <c r="F40" s="69"/>
      <c r="G40" s="72"/>
      <c r="H40" s="71"/>
    </row>
    <row r="41" spans="2:8" ht="81.75" customHeight="1" thickBot="1">
      <c r="B41" s="62" t="s">
        <v>29</v>
      </c>
      <c r="C41" s="63">
        <v>1</v>
      </c>
      <c r="D41" s="60">
        <v>4</v>
      </c>
      <c r="E41" s="64"/>
      <c r="F41" s="66"/>
      <c r="G41" s="73"/>
      <c r="H41" s="74"/>
    </row>
    <row r="42" spans="2:8" ht="81.75" customHeight="1" thickBot="1">
      <c r="B42" s="62" t="s">
        <v>30</v>
      </c>
      <c r="C42" s="64">
        <v>2</v>
      </c>
      <c r="D42" s="62">
        <v>3</v>
      </c>
      <c r="E42" s="63"/>
      <c r="F42" s="69"/>
      <c r="G42" s="72"/>
      <c r="H42" s="71"/>
    </row>
    <row r="43" spans="2:8" ht="81.75" customHeight="1" thickBot="1">
      <c r="B43" s="62" t="s">
        <v>31</v>
      </c>
      <c r="C43" s="63">
        <v>5</v>
      </c>
      <c r="D43" s="60">
        <v>6</v>
      </c>
      <c r="E43" s="64"/>
      <c r="F43" s="66"/>
      <c r="G43" s="73"/>
      <c r="H43" s="74"/>
    </row>
    <row r="44" spans="2:8" ht="81.75" customHeight="1" thickBot="1">
      <c r="B44" s="62" t="s">
        <v>32</v>
      </c>
      <c r="C44" s="64">
        <v>1</v>
      </c>
      <c r="D44" s="62">
        <v>3</v>
      </c>
      <c r="E44" s="63"/>
      <c r="F44" s="69"/>
      <c r="G44" s="72"/>
      <c r="H44" s="71"/>
    </row>
    <row r="45" spans="2:8" ht="81.75" customHeight="1" thickBot="1">
      <c r="B45" s="62" t="s">
        <v>33</v>
      </c>
      <c r="C45" s="63">
        <v>2</v>
      </c>
      <c r="D45" s="60">
        <v>6</v>
      </c>
      <c r="E45" s="64"/>
      <c r="F45" s="66"/>
      <c r="G45" s="73"/>
      <c r="H45" s="74"/>
    </row>
    <row r="46" spans="2:8" ht="81.75" customHeight="1" thickBot="1">
      <c r="B46" s="62" t="s">
        <v>34</v>
      </c>
      <c r="C46" s="64">
        <v>4</v>
      </c>
      <c r="D46" s="62">
        <v>5</v>
      </c>
      <c r="E46" s="63"/>
      <c r="F46" s="69"/>
      <c r="G46" s="72"/>
      <c r="H46" s="71"/>
    </row>
    <row r="47" spans="2:8" ht="81.75" customHeight="1" thickBot="1">
      <c r="B47" s="62" t="s">
        <v>35</v>
      </c>
      <c r="C47" s="63">
        <v>1</v>
      </c>
      <c r="D47" s="60">
        <v>2</v>
      </c>
      <c r="E47" s="63"/>
      <c r="F47" s="69"/>
      <c r="G47" s="72"/>
      <c r="H47" s="71"/>
    </row>
    <row r="48" spans="2:8" ht="81.75" customHeight="1" thickBot="1">
      <c r="B48" s="62" t="s">
        <v>36</v>
      </c>
      <c r="C48" s="64">
        <v>3</v>
      </c>
      <c r="D48" s="62">
        <v>5</v>
      </c>
      <c r="E48" s="64"/>
      <c r="F48" s="66"/>
      <c r="G48" s="73"/>
      <c r="H48" s="74"/>
    </row>
    <row r="49" spans="2:8" ht="81.75" customHeight="1" thickBot="1">
      <c r="B49" s="65" t="s">
        <v>37</v>
      </c>
      <c r="C49" s="63">
        <v>4</v>
      </c>
      <c r="D49" s="60">
        <v>6</v>
      </c>
      <c r="E49" s="63"/>
      <c r="F49" s="69"/>
      <c r="G49" s="72"/>
      <c r="H49" s="71"/>
    </row>
  </sheetData>
  <sheetProtection/>
  <mergeCells count="17">
    <mergeCell ref="O19:P19"/>
    <mergeCell ref="C20:D20"/>
    <mergeCell ref="E20:F20"/>
    <mergeCell ref="G20:H20"/>
    <mergeCell ref="I20:J20"/>
    <mergeCell ref="K20:L20"/>
    <mergeCell ref="M20:N20"/>
    <mergeCell ref="O20:P20"/>
    <mergeCell ref="F12:G15"/>
    <mergeCell ref="H12:I15"/>
    <mergeCell ref="A18:N18"/>
    <mergeCell ref="C19:D19"/>
    <mergeCell ref="E19:F19"/>
    <mergeCell ref="G19:H19"/>
    <mergeCell ref="I19:J19"/>
    <mergeCell ref="K19:L19"/>
    <mergeCell ref="M19:N19"/>
  </mergeCells>
  <printOptions/>
  <pageMargins left="0" right="0" top="0" bottom="0" header="0" footer="0"/>
  <pageSetup fitToHeight="1" fitToWidth="1" horizontalDpi="300" verticalDpi="300" orientation="portrait" paperSize="9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Jakub Skowroński</cp:lastModifiedBy>
  <cp:lastPrinted>2019-11-11T11:06:14Z</cp:lastPrinted>
  <dcterms:created xsi:type="dcterms:W3CDTF">2015-01-29T08:59:49Z</dcterms:created>
  <dcterms:modified xsi:type="dcterms:W3CDTF">2022-05-08T08:11:07Z</dcterms:modified>
  <cp:category/>
  <cp:version/>
  <cp:contentType/>
  <cp:contentStatus/>
</cp:coreProperties>
</file>