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Turnieje - organizacja\KINDER 2022\2022.03.26-27\"/>
    </mc:Choice>
  </mc:AlternateContent>
  <bookViews>
    <workbookView xWindow="0" yWindow="0" windowWidth="11124" windowHeight="5484" activeTab="1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  <sheet name="Grupa J" sheetId="25" r:id="rId11"/>
    <sheet name="Grupa K" sheetId="26" r:id="rId12"/>
    <sheet name="Grupa L" sheetId="27" r:id="rId13"/>
    <sheet name="ZGŁOSZENIA" sheetId="28" r:id="rId14"/>
    <sheet name="TABELA KOŃCOWA" sheetId="29" r:id="rId15"/>
  </sheets>
  <definedNames>
    <definedName name="_xlnm._FilterDatabase" localSheetId="10" hidden="1">'Grupa J'!$B$3:$B$4</definedName>
    <definedName name="_xlnm._FilterDatabase" localSheetId="11" hidden="1">'Grupa K'!$B$3:$B$4</definedName>
    <definedName name="_xlnm._FilterDatabase" localSheetId="12" hidden="1">'Grupa L'!$B$3:$B$4</definedName>
    <definedName name="_xlnm._FilterDatabase" localSheetId="1" hidden="1">'I LIGA'!$B$3:$B$4</definedName>
    <definedName name="_xlnm._FilterDatabase" localSheetId="2" hidden="1">'II LIGA'!$B$3:$B$4</definedName>
    <definedName name="_xlnm._FilterDatabase" localSheetId="3" hidden="1">'III LIGA'!$B$3:$B$4</definedName>
    <definedName name="_xlnm._FilterDatabase" localSheetId="4" hidden="1">'IV LIGA'!$B$3:$B$4</definedName>
    <definedName name="_xlnm._FilterDatabase" localSheetId="9" hidden="1">'IX LIGA'!$B$3:$B$4</definedName>
    <definedName name="_xlnm._FilterDatabase" localSheetId="0" hidden="1">'Lista Zespołów'!$B$3:$D$147</definedName>
    <definedName name="_xlnm._FilterDatabase" localSheetId="14" hidden="1">'TABELA KOŃCOWA'!$A$4:$I$10</definedName>
    <definedName name="_xlnm._FilterDatabase" localSheetId="5" hidden="1">'V LIGA'!$B$3:$B$4</definedName>
    <definedName name="_xlnm._FilterDatabase" localSheetId="6" hidden="1">'VI LIGA'!$B$3:$B$4</definedName>
    <definedName name="_xlnm._FilterDatabase" localSheetId="7" hidden="1">'VII LIGA'!$B$3:$B$4</definedName>
    <definedName name="_xlnm._FilterDatabase" localSheetId="8" hidden="1">'VIII LIGA'!$B$3:$B$4</definedName>
    <definedName name="D">'Lista Zespołów'!$A$4:$E$147</definedName>
    <definedName name="_xlnm.Criteria" localSheetId="10">'Grupa J'!$B$1:$B$1</definedName>
    <definedName name="_xlnm.Criteria" localSheetId="11">'Grupa K'!$B$1:$B$1</definedName>
    <definedName name="_xlnm.Criteria" localSheetId="12">'Grupa L'!$B$1:$B$1</definedName>
    <definedName name="_xlnm.Criteria" localSheetId="1">'I LIGA'!$B$1:$B$1</definedName>
    <definedName name="_xlnm.Criteria" localSheetId="2">'II LIGA'!$B$1:$B$1</definedName>
    <definedName name="_xlnm.Criteria" localSheetId="3">'III LIGA'!$B$1:$B$1</definedName>
    <definedName name="_xlnm.Criteria" localSheetId="4">'IV LIGA'!$B$1:$B$1</definedName>
    <definedName name="_xlnm.Criteria" localSheetId="9">'IX LIGA'!$B$1:$B$1</definedName>
    <definedName name="_xlnm.Criteria" localSheetId="5">'V LIGA'!$B$1:$B$1</definedName>
    <definedName name="_xlnm.Criteria" localSheetId="6">'VI LIGA'!$B$1:$B$1</definedName>
    <definedName name="_xlnm.Criteria" localSheetId="7">'VII LIGA'!$B$1:$B$1</definedName>
    <definedName name="_xlnm.Criteria" localSheetId="8">'VIII LIGA'!$B$1:$B$1</definedName>
    <definedName name="_xlnm.Print_Area" localSheetId="10">'Grupa J'!$A$1:$T$29</definedName>
    <definedName name="_xlnm.Print_Area" localSheetId="11">'Grupa K'!$A$1:$T$29</definedName>
    <definedName name="_xlnm.Print_Area" localSheetId="12">'Grupa L'!$A$1:$T$29</definedName>
    <definedName name="_xlnm.Print_Area" localSheetId="1">'I LIGA'!$A$1:$AB$33</definedName>
    <definedName name="_xlnm.Print_Area" localSheetId="2">'II LIGA'!$A$1:$T$29</definedName>
    <definedName name="_xlnm.Print_Area" localSheetId="3">'III LIGA'!$A$1:$T$29</definedName>
    <definedName name="_xlnm.Print_Area" localSheetId="4">'IV LIGA'!$A$1:$T$29</definedName>
    <definedName name="_xlnm.Print_Area" localSheetId="9">'IX LIGA'!$A$1:$T$29</definedName>
    <definedName name="_xlnm.Print_Area" localSheetId="5">'V LIGA'!$A$1:$T$29</definedName>
    <definedName name="_xlnm.Print_Area" localSheetId="6">'VI LIGA'!$A$1:$T$29</definedName>
    <definedName name="_xlnm.Print_Area" localSheetId="7">'VII LIGA'!$A$1:$T$29</definedName>
    <definedName name="_xlnm.Print_Area" localSheetId="8">'VIII LIGA'!$A$1:$T$29</definedName>
    <definedName name="_xlnm.Print_Titles" localSheetId="10">'Grupa J'!$1:$1</definedName>
    <definedName name="_xlnm.Print_Titles" localSheetId="11">'Grupa K'!$1:$1</definedName>
    <definedName name="_xlnm.Print_Titles" localSheetId="12">'Grupa L'!$1:$1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9">'IX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Extract" localSheetId="10">'Grupa J'!$B$4</definedName>
    <definedName name="_xlnm.Extract" localSheetId="11">'Grupa K'!$B$4</definedName>
    <definedName name="_xlnm.Extract" localSheetId="12">'Grupa L'!$B$4</definedName>
    <definedName name="_xlnm.Extract" localSheetId="1">'I LIGA'!$B$4</definedName>
    <definedName name="_xlnm.Extract" localSheetId="2">'II LIGA'!$B$4</definedName>
    <definedName name="_xlnm.Extract" localSheetId="3">'III LIGA'!$B$4</definedName>
    <definedName name="_xlnm.Extract" localSheetId="4">'IV LIGA'!$B$4</definedName>
    <definedName name="_xlnm.Extract" localSheetId="9">'IX LIGA'!$B$4</definedName>
    <definedName name="_xlnm.Extract" localSheetId="5">'V LIGA'!$B$4</definedName>
    <definedName name="_xlnm.Extract" localSheetId="6">'VI LIGA'!$B$4</definedName>
    <definedName name="_xlnm.Extract" localSheetId="7">'VII LIGA'!$B$4</definedName>
    <definedName name="_xlnm.Extract" localSheetId="8">'VIII LIGA'!$B$4</definedName>
  </definedNames>
  <calcPr calcId="162913"/>
</workbook>
</file>

<file path=xl/calcChain.xml><?xml version="1.0" encoding="utf-8"?>
<calcChain xmlns="http://schemas.openxmlformats.org/spreadsheetml/2006/main">
  <c r="X32" i="27" l="1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L26" i="27"/>
  <c r="K26" i="27"/>
  <c r="J26" i="27"/>
  <c r="I26" i="27"/>
  <c r="H26" i="27"/>
  <c r="G26" i="27"/>
  <c r="F26" i="27"/>
  <c r="E26" i="27"/>
  <c r="D26" i="27"/>
  <c r="C26" i="27"/>
  <c r="J25" i="27"/>
  <c r="I25" i="27"/>
  <c r="H25" i="27"/>
  <c r="G25" i="27"/>
  <c r="F25" i="27"/>
  <c r="E25" i="27"/>
  <c r="D25" i="27"/>
  <c r="C25" i="27"/>
  <c r="H24" i="27"/>
  <c r="G24" i="27"/>
  <c r="F24" i="27"/>
  <c r="E24" i="27"/>
  <c r="D24" i="27"/>
  <c r="C24" i="27"/>
  <c r="F23" i="27"/>
  <c r="E23" i="27"/>
  <c r="D23" i="27"/>
  <c r="C23" i="27"/>
  <c r="D22" i="27"/>
  <c r="C22" i="27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L26" i="26"/>
  <c r="K26" i="26"/>
  <c r="J26" i="26"/>
  <c r="I26" i="26"/>
  <c r="H26" i="26"/>
  <c r="G26" i="26"/>
  <c r="F26" i="26"/>
  <c r="E26" i="26"/>
  <c r="D26" i="26"/>
  <c r="C26" i="26"/>
  <c r="J25" i="26"/>
  <c r="I25" i="26"/>
  <c r="H25" i="26"/>
  <c r="G25" i="26"/>
  <c r="F25" i="26"/>
  <c r="E25" i="26"/>
  <c r="D25" i="26"/>
  <c r="C25" i="26"/>
  <c r="H24" i="26"/>
  <c r="G24" i="26"/>
  <c r="F24" i="26"/>
  <c r="E24" i="26"/>
  <c r="D24" i="26"/>
  <c r="C24" i="26"/>
  <c r="F23" i="26"/>
  <c r="E23" i="26"/>
  <c r="D23" i="26"/>
  <c r="C23" i="26"/>
  <c r="D22" i="26"/>
  <c r="C22" i="26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L26" i="25"/>
  <c r="K26" i="25"/>
  <c r="J26" i="25"/>
  <c r="I26" i="25"/>
  <c r="H26" i="25"/>
  <c r="G26" i="25"/>
  <c r="F26" i="25"/>
  <c r="E26" i="25"/>
  <c r="D26" i="25"/>
  <c r="C26" i="25"/>
  <c r="J25" i="25"/>
  <c r="I25" i="25"/>
  <c r="H25" i="25"/>
  <c r="G25" i="25"/>
  <c r="F25" i="25"/>
  <c r="E25" i="25"/>
  <c r="D25" i="25"/>
  <c r="C25" i="25"/>
  <c r="H24" i="25"/>
  <c r="G24" i="25"/>
  <c r="F24" i="25"/>
  <c r="E24" i="25"/>
  <c r="D24" i="25"/>
  <c r="C24" i="25"/>
  <c r="F23" i="25"/>
  <c r="E23" i="25"/>
  <c r="D23" i="25"/>
  <c r="C23" i="25"/>
  <c r="D22" i="25"/>
  <c r="C22" i="25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L26" i="24"/>
  <c r="K26" i="24"/>
  <c r="J26" i="24"/>
  <c r="I26" i="24"/>
  <c r="H26" i="24"/>
  <c r="G26" i="24"/>
  <c r="F26" i="24"/>
  <c r="E26" i="24"/>
  <c r="D26" i="24"/>
  <c r="C26" i="24"/>
  <c r="J25" i="24"/>
  <c r="I25" i="24"/>
  <c r="H25" i="24"/>
  <c r="G25" i="24"/>
  <c r="F25" i="24"/>
  <c r="E25" i="24"/>
  <c r="D25" i="24"/>
  <c r="C25" i="24"/>
  <c r="H24" i="24"/>
  <c r="G24" i="24"/>
  <c r="F24" i="24"/>
  <c r="E24" i="24"/>
  <c r="D24" i="24"/>
  <c r="C24" i="24"/>
  <c r="F23" i="24"/>
  <c r="E23" i="24"/>
  <c r="D23" i="24"/>
  <c r="C23" i="24"/>
  <c r="D22" i="24"/>
  <c r="C22" i="24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L26" i="23"/>
  <c r="K26" i="23"/>
  <c r="J26" i="23"/>
  <c r="I26" i="23"/>
  <c r="H26" i="23"/>
  <c r="G26" i="23"/>
  <c r="F26" i="23"/>
  <c r="E26" i="23"/>
  <c r="D26" i="23"/>
  <c r="C26" i="23"/>
  <c r="J25" i="23"/>
  <c r="I25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F23" i="23"/>
  <c r="E23" i="23"/>
  <c r="D23" i="23"/>
  <c r="C23" i="23"/>
  <c r="D22" i="23"/>
  <c r="C22" i="23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L26" i="22"/>
  <c r="K26" i="22"/>
  <c r="J26" i="22"/>
  <c r="I26" i="22"/>
  <c r="H26" i="22"/>
  <c r="G26" i="22"/>
  <c r="F26" i="22"/>
  <c r="E26" i="22"/>
  <c r="D26" i="22"/>
  <c r="C26" i="22"/>
  <c r="J25" i="22"/>
  <c r="I25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F23" i="22"/>
  <c r="E23" i="22"/>
  <c r="D23" i="22"/>
  <c r="C23" i="22"/>
  <c r="D22" i="22"/>
  <c r="C22" i="22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L26" i="21"/>
  <c r="K26" i="21"/>
  <c r="J26" i="21"/>
  <c r="I26" i="21"/>
  <c r="H26" i="21"/>
  <c r="G26" i="21"/>
  <c r="F26" i="21"/>
  <c r="E26" i="21"/>
  <c r="D26" i="21"/>
  <c r="C26" i="21"/>
  <c r="J25" i="21"/>
  <c r="I25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F23" i="21"/>
  <c r="E23" i="21"/>
  <c r="D23" i="21"/>
  <c r="C23" i="21"/>
  <c r="D22" i="21"/>
  <c r="C22" i="21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L26" i="20"/>
  <c r="K26" i="20"/>
  <c r="J26" i="20"/>
  <c r="I26" i="20"/>
  <c r="H26" i="20"/>
  <c r="G26" i="20"/>
  <c r="F26" i="20"/>
  <c r="E26" i="20"/>
  <c r="D26" i="20"/>
  <c r="C26" i="20"/>
  <c r="J25" i="20"/>
  <c r="I25" i="20"/>
  <c r="H25" i="20"/>
  <c r="G25" i="20"/>
  <c r="F25" i="20"/>
  <c r="E25" i="20"/>
  <c r="D25" i="20"/>
  <c r="C25" i="20"/>
  <c r="H24" i="20"/>
  <c r="G24" i="20"/>
  <c r="F24" i="20"/>
  <c r="E24" i="20"/>
  <c r="D24" i="20"/>
  <c r="C24" i="20"/>
  <c r="F23" i="20"/>
  <c r="E23" i="20"/>
  <c r="D23" i="20"/>
  <c r="C23" i="20"/>
  <c r="D22" i="20"/>
  <c r="C22" i="20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L26" i="19"/>
  <c r="K26" i="19"/>
  <c r="J26" i="19"/>
  <c r="I26" i="19"/>
  <c r="H26" i="19"/>
  <c r="G26" i="19"/>
  <c r="F26" i="19"/>
  <c r="E26" i="19"/>
  <c r="D26" i="19"/>
  <c r="C26" i="19"/>
  <c r="J25" i="19"/>
  <c r="I25" i="19"/>
  <c r="H25" i="19"/>
  <c r="G25" i="19"/>
  <c r="F25" i="19"/>
  <c r="E25" i="19"/>
  <c r="D25" i="19"/>
  <c r="C25" i="19"/>
  <c r="H24" i="19"/>
  <c r="G24" i="19"/>
  <c r="F24" i="19"/>
  <c r="E24" i="19"/>
  <c r="D24" i="19"/>
  <c r="C24" i="19"/>
  <c r="F23" i="19"/>
  <c r="E23" i="19"/>
  <c r="D23" i="19"/>
  <c r="C23" i="19"/>
  <c r="D22" i="19"/>
  <c r="C22" i="19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L26" i="18"/>
  <c r="K26" i="18"/>
  <c r="J26" i="18"/>
  <c r="I26" i="18"/>
  <c r="H26" i="18"/>
  <c r="G26" i="18"/>
  <c r="F26" i="18"/>
  <c r="E26" i="18"/>
  <c r="D26" i="18"/>
  <c r="C26" i="18"/>
  <c r="J25" i="18"/>
  <c r="I25" i="18"/>
  <c r="H25" i="18"/>
  <c r="G25" i="18"/>
  <c r="F25" i="18"/>
  <c r="E25" i="18"/>
  <c r="D25" i="18"/>
  <c r="C25" i="18"/>
  <c r="H24" i="18"/>
  <c r="G24" i="18"/>
  <c r="F24" i="18"/>
  <c r="E24" i="18"/>
  <c r="D24" i="18"/>
  <c r="C24" i="18"/>
  <c r="F23" i="18"/>
  <c r="E23" i="18"/>
  <c r="D23" i="18"/>
  <c r="C23" i="18"/>
  <c r="D22" i="18"/>
  <c r="C22" i="18"/>
  <c r="X32" i="17"/>
  <c r="G14" i="17" s="1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13" i="17" s="1"/>
  <c r="D30" i="17"/>
  <c r="C30" i="17"/>
  <c r="R29" i="17"/>
  <c r="G11" i="17" s="1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G10" i="17" s="1"/>
  <c r="O28" i="17"/>
  <c r="H10" i="17" s="1"/>
  <c r="N28" i="17"/>
  <c r="M28" i="17"/>
  <c r="L28" i="17"/>
  <c r="G8" i="17" s="1"/>
  <c r="K28" i="17"/>
  <c r="J28" i="17"/>
  <c r="I28" i="17"/>
  <c r="H28" i="17"/>
  <c r="G28" i="17"/>
  <c r="F28" i="17"/>
  <c r="E28" i="17"/>
  <c r="D28" i="17"/>
  <c r="C28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L26" i="17"/>
  <c r="K26" i="17"/>
  <c r="J26" i="17"/>
  <c r="I26" i="17"/>
  <c r="H26" i="17"/>
  <c r="G26" i="17"/>
  <c r="F26" i="17"/>
  <c r="E26" i="17"/>
  <c r="D26" i="17"/>
  <c r="C26" i="17"/>
  <c r="J25" i="17"/>
  <c r="I25" i="17"/>
  <c r="H25" i="17"/>
  <c r="G25" i="17"/>
  <c r="F25" i="17"/>
  <c r="E25" i="17"/>
  <c r="D25" i="17"/>
  <c r="C25" i="17"/>
  <c r="H24" i="17"/>
  <c r="G24" i="17"/>
  <c r="F24" i="17"/>
  <c r="E24" i="17"/>
  <c r="D24" i="17"/>
  <c r="C24" i="17"/>
  <c r="F23" i="17"/>
  <c r="E23" i="17"/>
  <c r="D23" i="17"/>
  <c r="D6" i="17" s="1"/>
  <c r="C23" i="17"/>
  <c r="D22" i="17"/>
  <c r="C22" i="17"/>
  <c r="H15" i="17"/>
  <c r="G15" i="17"/>
  <c r="H14" i="17"/>
  <c r="G13" i="17"/>
  <c r="H12" i="17"/>
  <c r="E12" i="17"/>
  <c r="E4" i="17"/>
  <c r="D4" i="17"/>
  <c r="D5" i="17" l="1"/>
  <c r="H7" i="17"/>
  <c r="G7" i="17"/>
  <c r="H4" i="17"/>
  <c r="G9" i="17"/>
  <c r="G5" i="17"/>
  <c r="H6" i="17"/>
  <c r="G6" i="17"/>
  <c r="E11" i="17"/>
  <c r="D14" i="17"/>
  <c r="E6" i="17"/>
  <c r="F6" i="17" s="1"/>
  <c r="D10" i="17"/>
  <c r="E14" i="17"/>
  <c r="E10" i="17"/>
  <c r="H9" i="17"/>
  <c r="H11" i="17"/>
  <c r="H13" i="17"/>
  <c r="H5" i="17"/>
  <c r="E5" i="17"/>
  <c r="F5" i="17" s="1"/>
  <c r="D7" i="17"/>
  <c r="D8" i="17"/>
  <c r="D9" i="17"/>
  <c r="H8" i="17"/>
  <c r="E13" i="17"/>
  <c r="F13" i="17" s="1"/>
  <c r="D15" i="17"/>
  <c r="C15" i="17" s="1"/>
  <c r="C4" i="17"/>
  <c r="G4" i="17"/>
  <c r="E9" i="17"/>
  <c r="D11" i="17"/>
  <c r="D12" i="17"/>
  <c r="F12" i="17" s="1"/>
  <c r="G12" i="17"/>
  <c r="C14" i="17"/>
  <c r="F14" i="17"/>
  <c r="E7" i="17"/>
  <c r="E8" i="17"/>
  <c r="E15" i="17"/>
  <c r="C12" i="17"/>
  <c r="F4" i="17"/>
  <c r="J109" i="27"/>
  <c r="H109" i="27"/>
  <c r="J108" i="27"/>
  <c r="H108" i="27"/>
  <c r="J107" i="27"/>
  <c r="H107" i="27"/>
  <c r="J106" i="27"/>
  <c r="H106" i="27"/>
  <c r="J105" i="27"/>
  <c r="H105" i="27"/>
  <c r="J104" i="27"/>
  <c r="H104" i="27"/>
  <c r="J102" i="27"/>
  <c r="H102" i="27"/>
  <c r="J101" i="27"/>
  <c r="H101" i="27"/>
  <c r="J100" i="27"/>
  <c r="H100" i="27"/>
  <c r="J99" i="27"/>
  <c r="H99" i="27"/>
  <c r="J98" i="27"/>
  <c r="H98" i="27"/>
  <c r="J97" i="27"/>
  <c r="H97" i="27"/>
  <c r="J95" i="27"/>
  <c r="H95" i="27"/>
  <c r="J94" i="27"/>
  <c r="H94" i="27"/>
  <c r="J93" i="27"/>
  <c r="H93" i="27"/>
  <c r="J92" i="27"/>
  <c r="H92" i="27"/>
  <c r="J91" i="27"/>
  <c r="H91" i="27"/>
  <c r="J90" i="27"/>
  <c r="H90" i="27"/>
  <c r="J88" i="27"/>
  <c r="H88" i="27"/>
  <c r="J87" i="27"/>
  <c r="H87" i="27"/>
  <c r="J86" i="27"/>
  <c r="H86" i="27"/>
  <c r="J85" i="27"/>
  <c r="H85" i="27"/>
  <c r="J84" i="27"/>
  <c r="H84" i="27"/>
  <c r="J83" i="27"/>
  <c r="H83" i="27"/>
  <c r="J81" i="27"/>
  <c r="H81" i="27"/>
  <c r="J80" i="27"/>
  <c r="H80" i="27"/>
  <c r="J79" i="27"/>
  <c r="H79" i="27"/>
  <c r="J78" i="27"/>
  <c r="H78" i="27"/>
  <c r="J77" i="27"/>
  <c r="H77" i="27"/>
  <c r="J76" i="27"/>
  <c r="H76" i="27"/>
  <c r="J74" i="27"/>
  <c r="H74" i="27"/>
  <c r="J73" i="27"/>
  <c r="H73" i="27"/>
  <c r="J72" i="27"/>
  <c r="H72" i="27"/>
  <c r="J71" i="27"/>
  <c r="H71" i="27"/>
  <c r="J70" i="27"/>
  <c r="H70" i="27"/>
  <c r="J69" i="27"/>
  <c r="H69" i="27"/>
  <c r="J67" i="27"/>
  <c r="H67" i="27"/>
  <c r="J66" i="27"/>
  <c r="H66" i="27"/>
  <c r="J65" i="27"/>
  <c r="H65" i="27"/>
  <c r="J64" i="27"/>
  <c r="H64" i="27"/>
  <c r="J63" i="27"/>
  <c r="H63" i="27"/>
  <c r="J62" i="27"/>
  <c r="H62" i="27"/>
  <c r="J60" i="27"/>
  <c r="H60" i="27"/>
  <c r="J59" i="27"/>
  <c r="H59" i="27"/>
  <c r="J58" i="27"/>
  <c r="H58" i="27"/>
  <c r="J57" i="27"/>
  <c r="H57" i="27"/>
  <c r="J56" i="27"/>
  <c r="H56" i="27"/>
  <c r="J55" i="27"/>
  <c r="H55" i="27"/>
  <c r="J53" i="27"/>
  <c r="H53" i="27"/>
  <c r="J52" i="27"/>
  <c r="H52" i="27"/>
  <c r="J51" i="27"/>
  <c r="H51" i="27"/>
  <c r="J50" i="27"/>
  <c r="H50" i="27"/>
  <c r="J49" i="27"/>
  <c r="H49" i="27"/>
  <c r="J48" i="27"/>
  <c r="H48" i="27"/>
  <c r="J46" i="27"/>
  <c r="H46" i="27"/>
  <c r="J45" i="27"/>
  <c r="H45" i="27"/>
  <c r="J44" i="27"/>
  <c r="H44" i="27"/>
  <c r="J43" i="27"/>
  <c r="H43" i="27"/>
  <c r="J42" i="27"/>
  <c r="H42" i="27"/>
  <c r="J41" i="27"/>
  <c r="H41" i="27"/>
  <c r="J39" i="27"/>
  <c r="H39" i="27"/>
  <c r="J38" i="27"/>
  <c r="H38" i="27"/>
  <c r="J37" i="27"/>
  <c r="H37" i="27"/>
  <c r="J36" i="27"/>
  <c r="H36" i="27"/>
  <c r="J35" i="27"/>
  <c r="H35" i="27"/>
  <c r="J34" i="27"/>
  <c r="H34" i="27"/>
  <c r="J109" i="26"/>
  <c r="H109" i="26"/>
  <c r="J108" i="26"/>
  <c r="H108" i="26"/>
  <c r="J107" i="26"/>
  <c r="H107" i="26"/>
  <c r="J106" i="26"/>
  <c r="H106" i="26"/>
  <c r="J105" i="26"/>
  <c r="H105" i="26"/>
  <c r="J104" i="26"/>
  <c r="H104" i="26"/>
  <c r="J102" i="26"/>
  <c r="H102" i="26"/>
  <c r="J101" i="26"/>
  <c r="H101" i="26"/>
  <c r="J100" i="26"/>
  <c r="H100" i="26"/>
  <c r="J99" i="26"/>
  <c r="H99" i="26"/>
  <c r="J98" i="26"/>
  <c r="H98" i="26"/>
  <c r="J97" i="26"/>
  <c r="H97" i="26"/>
  <c r="J95" i="26"/>
  <c r="H95" i="26"/>
  <c r="J94" i="26"/>
  <c r="H94" i="26"/>
  <c r="J93" i="26"/>
  <c r="H93" i="26"/>
  <c r="J92" i="26"/>
  <c r="H92" i="26"/>
  <c r="J91" i="26"/>
  <c r="H91" i="26"/>
  <c r="J90" i="26"/>
  <c r="H90" i="26"/>
  <c r="J88" i="26"/>
  <c r="H88" i="26"/>
  <c r="J87" i="26"/>
  <c r="H87" i="26"/>
  <c r="J86" i="26"/>
  <c r="H86" i="26"/>
  <c r="J85" i="26"/>
  <c r="H85" i="26"/>
  <c r="J84" i="26"/>
  <c r="H84" i="26"/>
  <c r="J83" i="26"/>
  <c r="H83" i="26"/>
  <c r="J81" i="26"/>
  <c r="H81" i="26"/>
  <c r="J80" i="26"/>
  <c r="H80" i="26"/>
  <c r="J79" i="26"/>
  <c r="H79" i="26"/>
  <c r="J78" i="26"/>
  <c r="H78" i="26"/>
  <c r="J77" i="26"/>
  <c r="H77" i="26"/>
  <c r="J76" i="26"/>
  <c r="H76" i="26"/>
  <c r="J74" i="26"/>
  <c r="H74" i="26"/>
  <c r="J73" i="26"/>
  <c r="H73" i="26"/>
  <c r="J72" i="26"/>
  <c r="H72" i="26"/>
  <c r="J71" i="26"/>
  <c r="H71" i="26"/>
  <c r="J70" i="26"/>
  <c r="H70" i="26"/>
  <c r="J69" i="26"/>
  <c r="H69" i="26"/>
  <c r="J67" i="26"/>
  <c r="H67" i="26"/>
  <c r="J66" i="26"/>
  <c r="H66" i="26"/>
  <c r="J65" i="26"/>
  <c r="H65" i="26"/>
  <c r="J64" i="26"/>
  <c r="H64" i="26"/>
  <c r="J63" i="26"/>
  <c r="H63" i="26"/>
  <c r="J62" i="26"/>
  <c r="H62" i="26"/>
  <c r="J60" i="26"/>
  <c r="H60" i="26"/>
  <c r="J59" i="26"/>
  <c r="H59" i="26"/>
  <c r="J58" i="26"/>
  <c r="H58" i="26"/>
  <c r="J57" i="26"/>
  <c r="H57" i="26"/>
  <c r="J56" i="26"/>
  <c r="H56" i="26"/>
  <c r="J55" i="26"/>
  <c r="H55" i="26"/>
  <c r="J53" i="26"/>
  <c r="H53" i="26"/>
  <c r="J52" i="26"/>
  <c r="H52" i="26"/>
  <c r="J51" i="26"/>
  <c r="H51" i="26"/>
  <c r="J50" i="26"/>
  <c r="H50" i="26"/>
  <c r="J49" i="26"/>
  <c r="H49" i="26"/>
  <c r="J48" i="26"/>
  <c r="H48" i="26"/>
  <c r="J46" i="26"/>
  <c r="H46" i="26"/>
  <c r="J45" i="26"/>
  <c r="H45" i="26"/>
  <c r="J44" i="26"/>
  <c r="H44" i="26"/>
  <c r="J43" i="26"/>
  <c r="H43" i="26"/>
  <c r="J42" i="26"/>
  <c r="H42" i="26"/>
  <c r="J41" i="26"/>
  <c r="H41" i="26"/>
  <c r="J39" i="26"/>
  <c r="H39" i="26"/>
  <c r="J38" i="26"/>
  <c r="H38" i="26"/>
  <c r="J37" i="26"/>
  <c r="H37" i="26"/>
  <c r="J36" i="26"/>
  <c r="H36" i="26"/>
  <c r="J35" i="26"/>
  <c r="H35" i="26"/>
  <c r="J34" i="26"/>
  <c r="H34" i="26"/>
  <c r="J109" i="25"/>
  <c r="H109" i="25"/>
  <c r="J108" i="25"/>
  <c r="H108" i="25"/>
  <c r="J107" i="25"/>
  <c r="H107" i="25"/>
  <c r="J106" i="25"/>
  <c r="H106" i="25"/>
  <c r="J105" i="25"/>
  <c r="H105" i="25"/>
  <c r="J104" i="25"/>
  <c r="H104" i="25"/>
  <c r="J102" i="25"/>
  <c r="H102" i="25"/>
  <c r="J101" i="25"/>
  <c r="H101" i="25"/>
  <c r="J100" i="25"/>
  <c r="H100" i="25"/>
  <c r="J99" i="25"/>
  <c r="H99" i="25"/>
  <c r="J98" i="25"/>
  <c r="H98" i="25"/>
  <c r="J97" i="25"/>
  <c r="H97" i="25"/>
  <c r="J95" i="25"/>
  <c r="H95" i="25"/>
  <c r="J94" i="25"/>
  <c r="H94" i="25"/>
  <c r="J93" i="25"/>
  <c r="H93" i="25"/>
  <c r="J92" i="25"/>
  <c r="H92" i="25"/>
  <c r="J91" i="25"/>
  <c r="H91" i="25"/>
  <c r="J90" i="25"/>
  <c r="H90" i="25"/>
  <c r="J88" i="25"/>
  <c r="H88" i="25"/>
  <c r="J87" i="25"/>
  <c r="H87" i="25"/>
  <c r="J86" i="25"/>
  <c r="H86" i="25"/>
  <c r="J85" i="25"/>
  <c r="H85" i="25"/>
  <c r="J84" i="25"/>
  <c r="H84" i="25"/>
  <c r="J83" i="25"/>
  <c r="H83" i="25"/>
  <c r="J81" i="25"/>
  <c r="H81" i="25"/>
  <c r="J80" i="25"/>
  <c r="H80" i="25"/>
  <c r="J79" i="25"/>
  <c r="H79" i="25"/>
  <c r="J78" i="25"/>
  <c r="H78" i="25"/>
  <c r="J77" i="25"/>
  <c r="H77" i="25"/>
  <c r="J76" i="25"/>
  <c r="H76" i="25"/>
  <c r="J74" i="25"/>
  <c r="H74" i="25"/>
  <c r="J73" i="25"/>
  <c r="H73" i="25"/>
  <c r="J72" i="25"/>
  <c r="H72" i="25"/>
  <c r="J71" i="25"/>
  <c r="H71" i="25"/>
  <c r="J70" i="25"/>
  <c r="H70" i="25"/>
  <c r="J69" i="25"/>
  <c r="H69" i="25"/>
  <c r="J67" i="25"/>
  <c r="H67" i="25"/>
  <c r="J66" i="25"/>
  <c r="H66" i="25"/>
  <c r="J65" i="25"/>
  <c r="H65" i="25"/>
  <c r="J64" i="25"/>
  <c r="H64" i="25"/>
  <c r="J63" i="25"/>
  <c r="H63" i="25"/>
  <c r="J62" i="25"/>
  <c r="H62" i="25"/>
  <c r="J60" i="25"/>
  <c r="H60" i="25"/>
  <c r="J59" i="25"/>
  <c r="H59" i="25"/>
  <c r="J58" i="25"/>
  <c r="H58" i="25"/>
  <c r="J57" i="25"/>
  <c r="H57" i="25"/>
  <c r="J56" i="25"/>
  <c r="H56" i="25"/>
  <c r="J55" i="25"/>
  <c r="H55" i="25"/>
  <c r="J53" i="25"/>
  <c r="H53" i="25"/>
  <c r="J52" i="25"/>
  <c r="H52" i="25"/>
  <c r="J51" i="25"/>
  <c r="H51" i="25"/>
  <c r="J50" i="25"/>
  <c r="H50" i="25"/>
  <c r="J49" i="25"/>
  <c r="H49" i="25"/>
  <c r="J48" i="25"/>
  <c r="H48" i="25"/>
  <c r="J46" i="25"/>
  <c r="H46" i="25"/>
  <c r="J45" i="25"/>
  <c r="H45" i="25"/>
  <c r="J44" i="25"/>
  <c r="H44" i="25"/>
  <c r="J43" i="25"/>
  <c r="H43" i="25"/>
  <c r="J42" i="25"/>
  <c r="H42" i="25"/>
  <c r="J41" i="25"/>
  <c r="H41" i="25"/>
  <c r="J39" i="25"/>
  <c r="H39" i="25"/>
  <c r="J38" i="25"/>
  <c r="H38" i="25"/>
  <c r="J37" i="25"/>
  <c r="H37" i="25"/>
  <c r="J36" i="25"/>
  <c r="H36" i="25"/>
  <c r="J35" i="25"/>
  <c r="H35" i="25"/>
  <c r="J34" i="25"/>
  <c r="H34" i="25"/>
  <c r="J109" i="24"/>
  <c r="H109" i="24"/>
  <c r="J108" i="24"/>
  <c r="H108" i="24"/>
  <c r="J107" i="24"/>
  <c r="H107" i="24"/>
  <c r="J106" i="24"/>
  <c r="H106" i="24"/>
  <c r="J105" i="24"/>
  <c r="H105" i="24"/>
  <c r="J104" i="24"/>
  <c r="H104" i="24"/>
  <c r="J102" i="24"/>
  <c r="H102" i="24"/>
  <c r="J101" i="24"/>
  <c r="H101" i="24"/>
  <c r="J100" i="24"/>
  <c r="H100" i="24"/>
  <c r="J99" i="24"/>
  <c r="H99" i="24"/>
  <c r="J98" i="24"/>
  <c r="H98" i="24"/>
  <c r="J97" i="24"/>
  <c r="H97" i="24"/>
  <c r="J95" i="24"/>
  <c r="H95" i="24"/>
  <c r="J94" i="24"/>
  <c r="H94" i="24"/>
  <c r="J93" i="24"/>
  <c r="H93" i="24"/>
  <c r="J92" i="24"/>
  <c r="H92" i="24"/>
  <c r="J91" i="24"/>
  <c r="H91" i="24"/>
  <c r="J90" i="24"/>
  <c r="H90" i="24"/>
  <c r="J88" i="24"/>
  <c r="H88" i="24"/>
  <c r="J87" i="24"/>
  <c r="H87" i="24"/>
  <c r="J86" i="24"/>
  <c r="H86" i="24"/>
  <c r="J85" i="24"/>
  <c r="H85" i="24"/>
  <c r="J84" i="24"/>
  <c r="H84" i="24"/>
  <c r="J83" i="24"/>
  <c r="H83" i="24"/>
  <c r="J81" i="24"/>
  <c r="H81" i="24"/>
  <c r="J80" i="24"/>
  <c r="H80" i="24"/>
  <c r="J79" i="24"/>
  <c r="H79" i="24"/>
  <c r="J78" i="24"/>
  <c r="H78" i="24"/>
  <c r="J77" i="24"/>
  <c r="H77" i="24"/>
  <c r="J76" i="24"/>
  <c r="H76" i="24"/>
  <c r="J74" i="24"/>
  <c r="H74" i="24"/>
  <c r="J73" i="24"/>
  <c r="H73" i="24"/>
  <c r="J72" i="24"/>
  <c r="H72" i="24"/>
  <c r="J71" i="24"/>
  <c r="H71" i="24"/>
  <c r="J70" i="24"/>
  <c r="H70" i="24"/>
  <c r="J69" i="24"/>
  <c r="H69" i="24"/>
  <c r="J67" i="24"/>
  <c r="H67" i="24"/>
  <c r="J66" i="24"/>
  <c r="H66" i="24"/>
  <c r="J65" i="24"/>
  <c r="H65" i="24"/>
  <c r="J64" i="24"/>
  <c r="H64" i="24"/>
  <c r="J63" i="24"/>
  <c r="H63" i="24"/>
  <c r="J62" i="24"/>
  <c r="H62" i="24"/>
  <c r="J60" i="24"/>
  <c r="H60" i="24"/>
  <c r="J59" i="24"/>
  <c r="H59" i="24"/>
  <c r="J58" i="24"/>
  <c r="H58" i="24"/>
  <c r="J57" i="24"/>
  <c r="H57" i="24"/>
  <c r="J56" i="24"/>
  <c r="H56" i="24"/>
  <c r="J55" i="24"/>
  <c r="H55" i="24"/>
  <c r="J53" i="24"/>
  <c r="H53" i="24"/>
  <c r="J52" i="24"/>
  <c r="H52" i="24"/>
  <c r="J51" i="24"/>
  <c r="H51" i="24"/>
  <c r="J50" i="24"/>
  <c r="H50" i="24"/>
  <c r="J49" i="24"/>
  <c r="H49" i="24"/>
  <c r="J48" i="24"/>
  <c r="H48" i="24"/>
  <c r="J46" i="24"/>
  <c r="H46" i="24"/>
  <c r="J45" i="24"/>
  <c r="H45" i="24"/>
  <c r="J44" i="24"/>
  <c r="H44" i="24"/>
  <c r="J43" i="24"/>
  <c r="H43" i="24"/>
  <c r="J42" i="24"/>
  <c r="H42" i="24"/>
  <c r="J41" i="24"/>
  <c r="H41" i="24"/>
  <c r="J39" i="24"/>
  <c r="H39" i="24"/>
  <c r="J38" i="24"/>
  <c r="H38" i="24"/>
  <c r="J37" i="24"/>
  <c r="H37" i="24"/>
  <c r="J36" i="24"/>
  <c r="H36" i="24"/>
  <c r="J35" i="24"/>
  <c r="H35" i="24"/>
  <c r="J34" i="24"/>
  <c r="H34" i="24"/>
  <c r="J109" i="23"/>
  <c r="H109" i="23"/>
  <c r="J108" i="23"/>
  <c r="H108" i="23"/>
  <c r="J107" i="23"/>
  <c r="H107" i="23"/>
  <c r="J106" i="23"/>
  <c r="H106" i="23"/>
  <c r="J105" i="23"/>
  <c r="H105" i="23"/>
  <c r="J104" i="23"/>
  <c r="H104" i="23"/>
  <c r="J102" i="23"/>
  <c r="H102" i="23"/>
  <c r="J101" i="23"/>
  <c r="H101" i="23"/>
  <c r="J100" i="23"/>
  <c r="H100" i="23"/>
  <c r="J99" i="23"/>
  <c r="H99" i="23"/>
  <c r="J98" i="23"/>
  <c r="H98" i="23"/>
  <c r="J97" i="23"/>
  <c r="H97" i="23"/>
  <c r="J95" i="23"/>
  <c r="H95" i="23"/>
  <c r="J94" i="23"/>
  <c r="H94" i="23"/>
  <c r="J93" i="23"/>
  <c r="H93" i="23"/>
  <c r="J92" i="23"/>
  <c r="H92" i="23"/>
  <c r="J91" i="23"/>
  <c r="H91" i="23"/>
  <c r="J90" i="23"/>
  <c r="H90" i="23"/>
  <c r="J88" i="23"/>
  <c r="H88" i="23"/>
  <c r="J87" i="23"/>
  <c r="H87" i="23"/>
  <c r="J86" i="23"/>
  <c r="H86" i="23"/>
  <c r="J85" i="23"/>
  <c r="H85" i="23"/>
  <c r="J84" i="23"/>
  <c r="H84" i="23"/>
  <c r="J83" i="23"/>
  <c r="H83" i="23"/>
  <c r="J81" i="23"/>
  <c r="H81" i="23"/>
  <c r="J80" i="23"/>
  <c r="H80" i="23"/>
  <c r="J79" i="23"/>
  <c r="H79" i="23"/>
  <c r="J78" i="23"/>
  <c r="H78" i="23"/>
  <c r="J77" i="23"/>
  <c r="H77" i="23"/>
  <c r="J76" i="23"/>
  <c r="H76" i="23"/>
  <c r="J74" i="23"/>
  <c r="H74" i="23"/>
  <c r="J73" i="23"/>
  <c r="H73" i="23"/>
  <c r="J72" i="23"/>
  <c r="H72" i="23"/>
  <c r="J71" i="23"/>
  <c r="H71" i="23"/>
  <c r="J70" i="23"/>
  <c r="H70" i="23"/>
  <c r="J69" i="23"/>
  <c r="H69" i="23"/>
  <c r="J67" i="23"/>
  <c r="H67" i="23"/>
  <c r="J66" i="23"/>
  <c r="H66" i="23"/>
  <c r="J65" i="23"/>
  <c r="H65" i="23"/>
  <c r="J64" i="23"/>
  <c r="H64" i="23"/>
  <c r="J63" i="23"/>
  <c r="H63" i="23"/>
  <c r="J62" i="23"/>
  <c r="H62" i="23"/>
  <c r="J60" i="23"/>
  <c r="H60" i="23"/>
  <c r="J59" i="23"/>
  <c r="H59" i="23"/>
  <c r="J58" i="23"/>
  <c r="H58" i="23"/>
  <c r="J57" i="23"/>
  <c r="H57" i="23"/>
  <c r="J56" i="23"/>
  <c r="H56" i="23"/>
  <c r="J55" i="23"/>
  <c r="H55" i="23"/>
  <c r="J53" i="23"/>
  <c r="H53" i="23"/>
  <c r="J52" i="23"/>
  <c r="H52" i="23"/>
  <c r="J51" i="23"/>
  <c r="H51" i="23"/>
  <c r="J50" i="23"/>
  <c r="H50" i="23"/>
  <c r="J49" i="23"/>
  <c r="H49" i="23"/>
  <c r="J48" i="23"/>
  <c r="H48" i="23"/>
  <c r="J46" i="23"/>
  <c r="H46" i="23"/>
  <c r="J45" i="23"/>
  <c r="H45" i="23"/>
  <c r="J44" i="23"/>
  <c r="H44" i="23"/>
  <c r="J43" i="23"/>
  <c r="H43" i="23"/>
  <c r="J42" i="23"/>
  <c r="H42" i="23"/>
  <c r="J41" i="23"/>
  <c r="H41" i="23"/>
  <c r="J39" i="23"/>
  <c r="H39" i="23"/>
  <c r="J38" i="23"/>
  <c r="H38" i="23"/>
  <c r="J37" i="23"/>
  <c r="H37" i="23"/>
  <c r="J36" i="23"/>
  <c r="H36" i="23"/>
  <c r="J35" i="23"/>
  <c r="H35" i="23"/>
  <c r="J34" i="23"/>
  <c r="H34" i="23"/>
  <c r="J109" i="22"/>
  <c r="H109" i="22"/>
  <c r="J108" i="22"/>
  <c r="H108" i="22"/>
  <c r="J107" i="22"/>
  <c r="H107" i="22"/>
  <c r="J106" i="22"/>
  <c r="H106" i="22"/>
  <c r="J105" i="22"/>
  <c r="H105" i="22"/>
  <c r="J104" i="22"/>
  <c r="H104" i="22"/>
  <c r="J102" i="22"/>
  <c r="H102" i="22"/>
  <c r="J101" i="22"/>
  <c r="H101" i="22"/>
  <c r="J100" i="22"/>
  <c r="H100" i="22"/>
  <c r="J99" i="22"/>
  <c r="H99" i="22"/>
  <c r="J98" i="22"/>
  <c r="H98" i="22"/>
  <c r="J97" i="22"/>
  <c r="H97" i="22"/>
  <c r="J95" i="22"/>
  <c r="H95" i="22"/>
  <c r="J94" i="22"/>
  <c r="H94" i="22"/>
  <c r="J93" i="22"/>
  <c r="H93" i="22"/>
  <c r="J92" i="22"/>
  <c r="H92" i="22"/>
  <c r="J91" i="22"/>
  <c r="H91" i="22"/>
  <c r="J90" i="22"/>
  <c r="H90" i="22"/>
  <c r="J88" i="22"/>
  <c r="H88" i="22"/>
  <c r="J87" i="22"/>
  <c r="H87" i="22"/>
  <c r="J86" i="22"/>
  <c r="H86" i="22"/>
  <c r="J85" i="22"/>
  <c r="H85" i="22"/>
  <c r="J84" i="22"/>
  <c r="H84" i="22"/>
  <c r="J83" i="22"/>
  <c r="H83" i="22"/>
  <c r="J81" i="22"/>
  <c r="H81" i="22"/>
  <c r="J80" i="22"/>
  <c r="H80" i="22"/>
  <c r="J79" i="22"/>
  <c r="H79" i="22"/>
  <c r="J78" i="22"/>
  <c r="H78" i="22"/>
  <c r="J77" i="22"/>
  <c r="H77" i="22"/>
  <c r="J76" i="22"/>
  <c r="H76" i="22"/>
  <c r="J74" i="22"/>
  <c r="H74" i="22"/>
  <c r="J73" i="22"/>
  <c r="H73" i="22"/>
  <c r="J72" i="22"/>
  <c r="H72" i="22"/>
  <c r="J71" i="22"/>
  <c r="H71" i="22"/>
  <c r="J70" i="22"/>
  <c r="H70" i="22"/>
  <c r="J69" i="22"/>
  <c r="H69" i="22"/>
  <c r="J67" i="22"/>
  <c r="H67" i="22"/>
  <c r="J66" i="22"/>
  <c r="H66" i="22"/>
  <c r="J65" i="22"/>
  <c r="H65" i="22"/>
  <c r="J64" i="22"/>
  <c r="H64" i="22"/>
  <c r="J63" i="22"/>
  <c r="H63" i="22"/>
  <c r="J62" i="22"/>
  <c r="H62" i="22"/>
  <c r="J60" i="22"/>
  <c r="H60" i="22"/>
  <c r="J59" i="22"/>
  <c r="H59" i="22"/>
  <c r="J58" i="22"/>
  <c r="H58" i="22"/>
  <c r="J57" i="22"/>
  <c r="H57" i="22"/>
  <c r="J56" i="22"/>
  <c r="H56" i="22"/>
  <c r="J55" i="22"/>
  <c r="H55" i="22"/>
  <c r="J53" i="22"/>
  <c r="H53" i="22"/>
  <c r="J52" i="22"/>
  <c r="H52" i="22"/>
  <c r="J51" i="22"/>
  <c r="H51" i="22"/>
  <c r="J50" i="22"/>
  <c r="H50" i="22"/>
  <c r="J49" i="22"/>
  <c r="H49" i="22"/>
  <c r="J48" i="22"/>
  <c r="H48" i="22"/>
  <c r="J46" i="22"/>
  <c r="H46" i="22"/>
  <c r="J45" i="22"/>
  <c r="H45" i="22"/>
  <c r="J44" i="22"/>
  <c r="H44" i="22"/>
  <c r="J43" i="22"/>
  <c r="H43" i="22"/>
  <c r="J42" i="22"/>
  <c r="H42" i="22"/>
  <c r="J41" i="22"/>
  <c r="H41" i="22"/>
  <c r="J39" i="22"/>
  <c r="H39" i="22"/>
  <c r="J38" i="22"/>
  <c r="H38" i="22"/>
  <c r="J37" i="22"/>
  <c r="H37" i="22"/>
  <c r="J36" i="22"/>
  <c r="H36" i="22"/>
  <c r="J35" i="22"/>
  <c r="H35" i="22"/>
  <c r="J34" i="22"/>
  <c r="H34" i="22"/>
  <c r="J109" i="21"/>
  <c r="H109" i="21"/>
  <c r="J108" i="21"/>
  <c r="H108" i="21"/>
  <c r="J107" i="21"/>
  <c r="H107" i="21"/>
  <c r="J106" i="21"/>
  <c r="H106" i="21"/>
  <c r="J105" i="21"/>
  <c r="H105" i="21"/>
  <c r="J104" i="21"/>
  <c r="H104" i="21"/>
  <c r="J102" i="21"/>
  <c r="H102" i="21"/>
  <c r="J101" i="21"/>
  <c r="H101" i="21"/>
  <c r="J100" i="21"/>
  <c r="H100" i="21"/>
  <c r="J99" i="21"/>
  <c r="H99" i="21"/>
  <c r="J98" i="21"/>
  <c r="H98" i="21"/>
  <c r="J97" i="21"/>
  <c r="H97" i="21"/>
  <c r="J95" i="21"/>
  <c r="H95" i="21"/>
  <c r="J94" i="21"/>
  <c r="H94" i="21"/>
  <c r="J93" i="21"/>
  <c r="H93" i="21"/>
  <c r="J92" i="21"/>
  <c r="H92" i="21"/>
  <c r="J91" i="21"/>
  <c r="H91" i="21"/>
  <c r="J90" i="21"/>
  <c r="H90" i="21"/>
  <c r="J88" i="21"/>
  <c r="H88" i="21"/>
  <c r="J87" i="21"/>
  <c r="H87" i="21"/>
  <c r="J86" i="21"/>
  <c r="H86" i="21"/>
  <c r="J85" i="21"/>
  <c r="H85" i="21"/>
  <c r="J84" i="21"/>
  <c r="H84" i="21"/>
  <c r="J83" i="21"/>
  <c r="H83" i="21"/>
  <c r="J81" i="21"/>
  <c r="H81" i="21"/>
  <c r="J80" i="21"/>
  <c r="H80" i="21"/>
  <c r="J79" i="21"/>
  <c r="H79" i="21"/>
  <c r="J78" i="21"/>
  <c r="H78" i="21"/>
  <c r="J77" i="21"/>
  <c r="H77" i="21"/>
  <c r="J76" i="21"/>
  <c r="H76" i="21"/>
  <c r="J74" i="21"/>
  <c r="H74" i="21"/>
  <c r="J73" i="21"/>
  <c r="H73" i="21"/>
  <c r="J72" i="21"/>
  <c r="H72" i="21"/>
  <c r="J71" i="21"/>
  <c r="H71" i="21"/>
  <c r="J70" i="21"/>
  <c r="H70" i="21"/>
  <c r="J69" i="21"/>
  <c r="H69" i="21"/>
  <c r="J67" i="21"/>
  <c r="H67" i="21"/>
  <c r="J66" i="21"/>
  <c r="H66" i="21"/>
  <c r="J65" i="21"/>
  <c r="H65" i="21"/>
  <c r="J64" i="21"/>
  <c r="H64" i="21"/>
  <c r="J63" i="21"/>
  <c r="H63" i="21"/>
  <c r="J62" i="21"/>
  <c r="H62" i="21"/>
  <c r="J60" i="21"/>
  <c r="H60" i="21"/>
  <c r="J59" i="21"/>
  <c r="H59" i="21"/>
  <c r="J58" i="21"/>
  <c r="H58" i="21"/>
  <c r="J57" i="21"/>
  <c r="H57" i="21"/>
  <c r="J56" i="21"/>
  <c r="H56" i="21"/>
  <c r="J55" i="21"/>
  <c r="H55" i="21"/>
  <c r="J53" i="21"/>
  <c r="H53" i="21"/>
  <c r="J52" i="21"/>
  <c r="H52" i="21"/>
  <c r="J51" i="21"/>
  <c r="H51" i="21"/>
  <c r="J50" i="21"/>
  <c r="H50" i="21"/>
  <c r="J49" i="21"/>
  <c r="H49" i="21"/>
  <c r="J48" i="21"/>
  <c r="H48" i="21"/>
  <c r="J46" i="21"/>
  <c r="H46" i="21"/>
  <c r="J45" i="21"/>
  <c r="H45" i="21"/>
  <c r="J44" i="21"/>
  <c r="H44" i="21"/>
  <c r="J43" i="21"/>
  <c r="H43" i="21"/>
  <c r="J42" i="21"/>
  <c r="H42" i="21"/>
  <c r="J41" i="21"/>
  <c r="H41" i="21"/>
  <c r="J39" i="21"/>
  <c r="H39" i="21"/>
  <c r="J38" i="21"/>
  <c r="H38" i="21"/>
  <c r="J37" i="21"/>
  <c r="H37" i="21"/>
  <c r="J36" i="21"/>
  <c r="H36" i="21"/>
  <c r="J35" i="21"/>
  <c r="H35" i="21"/>
  <c r="J34" i="21"/>
  <c r="H34" i="21"/>
  <c r="J109" i="20"/>
  <c r="H109" i="20"/>
  <c r="J108" i="20"/>
  <c r="H108" i="20"/>
  <c r="J107" i="20"/>
  <c r="H107" i="20"/>
  <c r="J106" i="20"/>
  <c r="H106" i="20"/>
  <c r="J105" i="20"/>
  <c r="H105" i="20"/>
  <c r="J104" i="20"/>
  <c r="H104" i="20"/>
  <c r="J102" i="20"/>
  <c r="H102" i="20"/>
  <c r="J101" i="20"/>
  <c r="H101" i="20"/>
  <c r="J100" i="20"/>
  <c r="H100" i="20"/>
  <c r="J99" i="20"/>
  <c r="H99" i="20"/>
  <c r="J98" i="20"/>
  <c r="H98" i="20"/>
  <c r="J97" i="20"/>
  <c r="H97" i="20"/>
  <c r="J95" i="20"/>
  <c r="H95" i="20"/>
  <c r="J94" i="20"/>
  <c r="H94" i="20"/>
  <c r="J93" i="20"/>
  <c r="H93" i="20"/>
  <c r="J92" i="20"/>
  <c r="H92" i="20"/>
  <c r="J91" i="20"/>
  <c r="H91" i="20"/>
  <c r="J90" i="20"/>
  <c r="H90" i="20"/>
  <c r="J88" i="20"/>
  <c r="H88" i="20"/>
  <c r="J87" i="20"/>
  <c r="H87" i="20"/>
  <c r="J86" i="20"/>
  <c r="H86" i="20"/>
  <c r="J85" i="20"/>
  <c r="H85" i="20"/>
  <c r="J84" i="20"/>
  <c r="H84" i="20"/>
  <c r="J83" i="20"/>
  <c r="H83" i="20"/>
  <c r="J81" i="20"/>
  <c r="H81" i="20"/>
  <c r="J80" i="20"/>
  <c r="H80" i="20"/>
  <c r="J79" i="20"/>
  <c r="H79" i="20"/>
  <c r="J78" i="20"/>
  <c r="H78" i="20"/>
  <c r="J77" i="20"/>
  <c r="H77" i="20"/>
  <c r="J76" i="20"/>
  <c r="H76" i="20"/>
  <c r="J74" i="20"/>
  <c r="H74" i="20"/>
  <c r="J73" i="20"/>
  <c r="H73" i="20"/>
  <c r="J72" i="20"/>
  <c r="H72" i="20"/>
  <c r="J71" i="20"/>
  <c r="H71" i="20"/>
  <c r="J70" i="20"/>
  <c r="H70" i="20"/>
  <c r="J69" i="20"/>
  <c r="H69" i="20"/>
  <c r="J67" i="20"/>
  <c r="H67" i="20"/>
  <c r="J66" i="20"/>
  <c r="H66" i="20"/>
  <c r="J65" i="20"/>
  <c r="H65" i="20"/>
  <c r="J64" i="20"/>
  <c r="H64" i="20"/>
  <c r="J63" i="20"/>
  <c r="H63" i="20"/>
  <c r="J62" i="20"/>
  <c r="H62" i="20"/>
  <c r="J60" i="20"/>
  <c r="H60" i="20"/>
  <c r="J59" i="20"/>
  <c r="H59" i="20"/>
  <c r="J58" i="20"/>
  <c r="H58" i="20"/>
  <c r="J57" i="20"/>
  <c r="H57" i="20"/>
  <c r="J56" i="20"/>
  <c r="H56" i="20"/>
  <c r="J55" i="20"/>
  <c r="H55" i="20"/>
  <c r="J53" i="20"/>
  <c r="H53" i="20"/>
  <c r="J52" i="20"/>
  <c r="H52" i="20"/>
  <c r="J51" i="20"/>
  <c r="H51" i="20"/>
  <c r="J50" i="20"/>
  <c r="H50" i="20"/>
  <c r="J49" i="20"/>
  <c r="H49" i="20"/>
  <c r="J48" i="20"/>
  <c r="H48" i="20"/>
  <c r="J46" i="20"/>
  <c r="H46" i="20"/>
  <c r="J45" i="20"/>
  <c r="H45" i="20"/>
  <c r="J44" i="20"/>
  <c r="H44" i="20"/>
  <c r="J43" i="20"/>
  <c r="H43" i="20"/>
  <c r="J42" i="20"/>
  <c r="H42" i="20"/>
  <c r="J41" i="20"/>
  <c r="H41" i="20"/>
  <c r="J39" i="20"/>
  <c r="H39" i="20"/>
  <c r="J38" i="20"/>
  <c r="H38" i="20"/>
  <c r="J37" i="20"/>
  <c r="H37" i="20"/>
  <c r="J36" i="20"/>
  <c r="H36" i="20"/>
  <c r="J35" i="20"/>
  <c r="H35" i="20"/>
  <c r="J34" i="20"/>
  <c r="H34" i="20"/>
  <c r="H13" i="27"/>
  <c r="H12" i="27"/>
  <c r="H10" i="27"/>
  <c r="H9" i="27"/>
  <c r="G13" i="26"/>
  <c r="G11" i="26"/>
  <c r="H12" i="26"/>
  <c r="G6" i="26"/>
  <c r="H5" i="26"/>
  <c r="H4" i="26"/>
  <c r="H14" i="25"/>
  <c r="H11" i="25"/>
  <c r="H13" i="25"/>
  <c r="G12" i="25"/>
  <c r="H12" i="25"/>
  <c r="G10" i="25"/>
  <c r="H9" i="25"/>
  <c r="E6" i="25"/>
  <c r="G14" i="24"/>
  <c r="H14" i="24"/>
  <c r="H12" i="24"/>
  <c r="H10" i="24"/>
  <c r="H6" i="24"/>
  <c r="H13" i="23"/>
  <c r="G12" i="23"/>
  <c r="H12" i="23"/>
  <c r="G10" i="23"/>
  <c r="H9" i="23"/>
  <c r="H12" i="22"/>
  <c r="D13" i="22"/>
  <c r="G6" i="21"/>
  <c r="H9" i="21"/>
  <c r="G8" i="21"/>
  <c r="G4" i="21"/>
  <c r="G13" i="20"/>
  <c r="H13" i="20"/>
  <c r="G11" i="20"/>
  <c r="H12" i="20"/>
  <c r="D12" i="20"/>
  <c r="E12" i="20"/>
  <c r="D5" i="20"/>
  <c r="H15" i="27"/>
  <c r="G15" i="27"/>
  <c r="H14" i="27"/>
  <c r="G14" i="27"/>
  <c r="G7" i="27"/>
  <c r="D5" i="27"/>
  <c r="E4" i="27"/>
  <c r="D4" i="27"/>
  <c r="H15" i="26"/>
  <c r="G15" i="26"/>
  <c r="H14" i="26"/>
  <c r="G14" i="26"/>
  <c r="H13" i="26"/>
  <c r="E4" i="26"/>
  <c r="D4" i="26"/>
  <c r="H15" i="25"/>
  <c r="G15" i="25"/>
  <c r="G14" i="25"/>
  <c r="E4" i="25"/>
  <c r="D4" i="25"/>
  <c r="H15" i="24"/>
  <c r="G15" i="24"/>
  <c r="D5" i="24"/>
  <c r="E4" i="24"/>
  <c r="D4" i="24"/>
  <c r="H15" i="23"/>
  <c r="G15" i="23"/>
  <c r="H14" i="23"/>
  <c r="G14" i="23"/>
  <c r="D5" i="23"/>
  <c r="E4" i="23"/>
  <c r="D4" i="23"/>
  <c r="H15" i="22"/>
  <c r="G15" i="22"/>
  <c r="H14" i="22"/>
  <c r="G14" i="22"/>
  <c r="G11" i="22"/>
  <c r="E4" i="22"/>
  <c r="D4" i="22"/>
  <c r="H15" i="21"/>
  <c r="G15" i="21"/>
  <c r="H14" i="21"/>
  <c r="G14" i="21"/>
  <c r="G12" i="21"/>
  <c r="G10" i="21"/>
  <c r="E4" i="21"/>
  <c r="D4" i="21"/>
  <c r="H15" i="20"/>
  <c r="G15" i="20"/>
  <c r="H14" i="20"/>
  <c r="G14" i="20"/>
  <c r="H10" i="20"/>
  <c r="E4" i="20"/>
  <c r="D4" i="20"/>
  <c r="J109" i="19"/>
  <c r="H109" i="19"/>
  <c r="J108" i="19"/>
  <c r="H108" i="19"/>
  <c r="J107" i="19"/>
  <c r="H107" i="19"/>
  <c r="J106" i="19"/>
  <c r="H106" i="19"/>
  <c r="J105" i="19"/>
  <c r="H105" i="19"/>
  <c r="J104" i="19"/>
  <c r="H104" i="19"/>
  <c r="J102" i="19"/>
  <c r="H102" i="19"/>
  <c r="J101" i="19"/>
  <c r="H101" i="19"/>
  <c r="J100" i="19"/>
  <c r="H100" i="19"/>
  <c r="J99" i="19"/>
  <c r="H99" i="19"/>
  <c r="J98" i="19"/>
  <c r="H98" i="19"/>
  <c r="J97" i="19"/>
  <c r="H97" i="19"/>
  <c r="J95" i="19"/>
  <c r="H95" i="19"/>
  <c r="J94" i="19"/>
  <c r="H94" i="19"/>
  <c r="J93" i="19"/>
  <c r="H93" i="19"/>
  <c r="J92" i="19"/>
  <c r="H92" i="19"/>
  <c r="J91" i="19"/>
  <c r="H91" i="19"/>
  <c r="J90" i="19"/>
  <c r="H90" i="19"/>
  <c r="J88" i="19"/>
  <c r="H88" i="19"/>
  <c r="J87" i="19"/>
  <c r="H87" i="19"/>
  <c r="J86" i="19"/>
  <c r="H86" i="19"/>
  <c r="J85" i="19"/>
  <c r="H85" i="19"/>
  <c r="J84" i="19"/>
  <c r="H84" i="19"/>
  <c r="J83" i="19"/>
  <c r="H83" i="19"/>
  <c r="J81" i="19"/>
  <c r="H81" i="19"/>
  <c r="J80" i="19"/>
  <c r="H80" i="19"/>
  <c r="J79" i="19"/>
  <c r="H79" i="19"/>
  <c r="J78" i="19"/>
  <c r="H78" i="19"/>
  <c r="J77" i="19"/>
  <c r="H77" i="19"/>
  <c r="J76" i="19"/>
  <c r="H76" i="19"/>
  <c r="J74" i="19"/>
  <c r="H74" i="19"/>
  <c r="J73" i="19"/>
  <c r="H73" i="19"/>
  <c r="J72" i="19"/>
  <c r="H72" i="19"/>
  <c r="J71" i="19"/>
  <c r="H71" i="19"/>
  <c r="J70" i="19"/>
  <c r="H70" i="19"/>
  <c r="J69" i="19"/>
  <c r="H69" i="19"/>
  <c r="J67" i="19"/>
  <c r="H67" i="19"/>
  <c r="J66" i="19"/>
  <c r="H66" i="19"/>
  <c r="J65" i="19"/>
  <c r="H65" i="19"/>
  <c r="J64" i="19"/>
  <c r="H64" i="19"/>
  <c r="J63" i="19"/>
  <c r="H63" i="19"/>
  <c r="J62" i="19"/>
  <c r="H62" i="19"/>
  <c r="J60" i="19"/>
  <c r="H60" i="19"/>
  <c r="J59" i="19"/>
  <c r="H59" i="19"/>
  <c r="J58" i="19"/>
  <c r="H58" i="19"/>
  <c r="J57" i="19"/>
  <c r="H57" i="19"/>
  <c r="J56" i="19"/>
  <c r="H56" i="19"/>
  <c r="J55" i="19"/>
  <c r="H55" i="19"/>
  <c r="J53" i="19"/>
  <c r="H53" i="19"/>
  <c r="J52" i="19"/>
  <c r="H52" i="19"/>
  <c r="J51" i="19"/>
  <c r="H51" i="19"/>
  <c r="J50" i="19"/>
  <c r="H50" i="19"/>
  <c r="J49" i="19"/>
  <c r="H49" i="19"/>
  <c r="J48" i="19"/>
  <c r="H48" i="19"/>
  <c r="J46" i="19"/>
  <c r="H46" i="19"/>
  <c r="J45" i="19"/>
  <c r="H45" i="19"/>
  <c r="J44" i="19"/>
  <c r="H44" i="19"/>
  <c r="J43" i="19"/>
  <c r="H43" i="19"/>
  <c r="J42" i="19"/>
  <c r="H42" i="19"/>
  <c r="J41" i="19"/>
  <c r="H41" i="19"/>
  <c r="J39" i="19"/>
  <c r="H39" i="19"/>
  <c r="J38" i="19"/>
  <c r="H38" i="19"/>
  <c r="J37" i="19"/>
  <c r="H37" i="19"/>
  <c r="J36" i="19"/>
  <c r="H36" i="19"/>
  <c r="J35" i="19"/>
  <c r="H35" i="19"/>
  <c r="J34" i="19"/>
  <c r="H34" i="19"/>
  <c r="G14" i="19"/>
  <c r="H14" i="19"/>
  <c r="H11" i="19"/>
  <c r="H10" i="19"/>
  <c r="G5" i="19"/>
  <c r="H15" i="19"/>
  <c r="G15" i="19"/>
  <c r="H13" i="19"/>
  <c r="E4" i="19"/>
  <c r="D4" i="19"/>
  <c r="J109" i="18"/>
  <c r="H109" i="18"/>
  <c r="J108" i="18"/>
  <c r="H108" i="18"/>
  <c r="J107" i="18"/>
  <c r="H107" i="18"/>
  <c r="J106" i="18"/>
  <c r="H106" i="18"/>
  <c r="J105" i="18"/>
  <c r="H105" i="18"/>
  <c r="J104" i="18"/>
  <c r="H104" i="18"/>
  <c r="J102" i="18"/>
  <c r="H102" i="18"/>
  <c r="J101" i="18"/>
  <c r="H101" i="18"/>
  <c r="J100" i="18"/>
  <c r="H100" i="18"/>
  <c r="J99" i="18"/>
  <c r="H99" i="18"/>
  <c r="J98" i="18"/>
  <c r="H98" i="18"/>
  <c r="J97" i="18"/>
  <c r="H97" i="18"/>
  <c r="J95" i="18"/>
  <c r="H95" i="18"/>
  <c r="J94" i="18"/>
  <c r="H94" i="18"/>
  <c r="J93" i="18"/>
  <c r="H93" i="18"/>
  <c r="J92" i="18"/>
  <c r="H92" i="18"/>
  <c r="J91" i="18"/>
  <c r="H91" i="18"/>
  <c r="J90" i="18"/>
  <c r="H90" i="18"/>
  <c r="J88" i="18"/>
  <c r="H88" i="18"/>
  <c r="J87" i="18"/>
  <c r="H87" i="18"/>
  <c r="J86" i="18"/>
  <c r="H86" i="18"/>
  <c r="J85" i="18"/>
  <c r="H85" i="18"/>
  <c r="J84" i="18"/>
  <c r="H84" i="18"/>
  <c r="J83" i="18"/>
  <c r="H83" i="18"/>
  <c r="J81" i="18"/>
  <c r="H81" i="18"/>
  <c r="J80" i="18"/>
  <c r="H80" i="18"/>
  <c r="J79" i="18"/>
  <c r="H79" i="18"/>
  <c r="J78" i="18"/>
  <c r="H78" i="18"/>
  <c r="J77" i="18"/>
  <c r="H77" i="18"/>
  <c r="J76" i="18"/>
  <c r="H76" i="18"/>
  <c r="J74" i="18"/>
  <c r="H74" i="18"/>
  <c r="J73" i="18"/>
  <c r="H73" i="18"/>
  <c r="J72" i="18"/>
  <c r="H72" i="18"/>
  <c r="J71" i="18"/>
  <c r="H71" i="18"/>
  <c r="J70" i="18"/>
  <c r="H70" i="18"/>
  <c r="J69" i="18"/>
  <c r="H69" i="18"/>
  <c r="J67" i="18"/>
  <c r="H67" i="18"/>
  <c r="J66" i="18"/>
  <c r="H66" i="18"/>
  <c r="J65" i="18"/>
  <c r="H65" i="18"/>
  <c r="J64" i="18"/>
  <c r="H64" i="18"/>
  <c r="J63" i="18"/>
  <c r="H63" i="18"/>
  <c r="J62" i="18"/>
  <c r="H62" i="18"/>
  <c r="J60" i="18"/>
  <c r="H60" i="18"/>
  <c r="J59" i="18"/>
  <c r="H59" i="18"/>
  <c r="J58" i="18"/>
  <c r="H58" i="18"/>
  <c r="J57" i="18"/>
  <c r="H57" i="18"/>
  <c r="J56" i="18"/>
  <c r="H56" i="18"/>
  <c r="J55" i="18"/>
  <c r="H55" i="18"/>
  <c r="J53" i="18"/>
  <c r="H53" i="18"/>
  <c r="J52" i="18"/>
  <c r="H52" i="18"/>
  <c r="J51" i="18"/>
  <c r="H51" i="18"/>
  <c r="J50" i="18"/>
  <c r="H50" i="18"/>
  <c r="J49" i="18"/>
  <c r="H49" i="18"/>
  <c r="J48" i="18"/>
  <c r="H48" i="18"/>
  <c r="J46" i="18"/>
  <c r="H46" i="18"/>
  <c r="J45" i="18"/>
  <c r="H45" i="18"/>
  <c r="J44" i="18"/>
  <c r="H44" i="18"/>
  <c r="J43" i="18"/>
  <c r="H43" i="18"/>
  <c r="J42" i="18"/>
  <c r="H42" i="18"/>
  <c r="J41" i="18"/>
  <c r="H41" i="18"/>
  <c r="J39" i="18"/>
  <c r="H39" i="18"/>
  <c r="J38" i="18"/>
  <c r="H38" i="18"/>
  <c r="J37" i="18"/>
  <c r="H37" i="18"/>
  <c r="J36" i="18"/>
  <c r="H36" i="18"/>
  <c r="J35" i="18"/>
  <c r="H35" i="18"/>
  <c r="J34" i="18"/>
  <c r="H34" i="18"/>
  <c r="G14" i="18"/>
  <c r="H14" i="18"/>
  <c r="G11" i="18"/>
  <c r="G13" i="18"/>
  <c r="H13" i="18"/>
  <c r="G12" i="18"/>
  <c r="H11" i="18"/>
  <c r="G7" i="18"/>
  <c r="E8" i="18"/>
  <c r="D7" i="18"/>
  <c r="A33" i="1"/>
  <c r="H15" i="18"/>
  <c r="G15" i="18"/>
  <c r="E4" i="18"/>
  <c r="D4" i="18"/>
  <c r="J110" i="17"/>
  <c r="H110" i="17"/>
  <c r="J109" i="17"/>
  <c r="H109" i="17"/>
  <c r="J108" i="17"/>
  <c r="H108" i="17"/>
  <c r="J107" i="17"/>
  <c r="H107" i="17"/>
  <c r="J106" i="17"/>
  <c r="H106" i="17"/>
  <c r="J105" i="17"/>
  <c r="H105" i="17"/>
  <c r="J103" i="17"/>
  <c r="H103" i="17"/>
  <c r="J102" i="17"/>
  <c r="H102" i="17"/>
  <c r="J101" i="17"/>
  <c r="H101" i="17"/>
  <c r="J100" i="17"/>
  <c r="H100" i="17"/>
  <c r="J99" i="17"/>
  <c r="H99" i="17"/>
  <c r="J98" i="17"/>
  <c r="H98" i="17"/>
  <c r="J96" i="17"/>
  <c r="H96" i="17"/>
  <c r="J95" i="17"/>
  <c r="H95" i="17"/>
  <c r="J94" i="17"/>
  <c r="H94" i="17"/>
  <c r="J93" i="17"/>
  <c r="H93" i="17"/>
  <c r="J92" i="17"/>
  <c r="H92" i="17"/>
  <c r="J91" i="17"/>
  <c r="H91" i="17"/>
  <c r="J89" i="17"/>
  <c r="H89" i="17"/>
  <c r="J88" i="17"/>
  <c r="H88" i="17"/>
  <c r="J87" i="17"/>
  <c r="H87" i="17"/>
  <c r="J86" i="17"/>
  <c r="H86" i="17"/>
  <c r="J85" i="17"/>
  <c r="H85" i="17"/>
  <c r="J84" i="17"/>
  <c r="H84" i="17"/>
  <c r="J82" i="17"/>
  <c r="H82" i="17"/>
  <c r="J81" i="17"/>
  <c r="H81" i="17"/>
  <c r="J80" i="17"/>
  <c r="H80" i="17"/>
  <c r="J79" i="17"/>
  <c r="H79" i="17"/>
  <c r="J78" i="17"/>
  <c r="H78" i="17"/>
  <c r="J77" i="17"/>
  <c r="H77" i="17"/>
  <c r="J75" i="17"/>
  <c r="H75" i="17"/>
  <c r="J74" i="17"/>
  <c r="H74" i="17"/>
  <c r="J73" i="17"/>
  <c r="H73" i="17"/>
  <c r="J72" i="17"/>
  <c r="H72" i="17"/>
  <c r="J71" i="17"/>
  <c r="H71" i="17"/>
  <c r="J70" i="17"/>
  <c r="H70" i="17"/>
  <c r="J68" i="17"/>
  <c r="H68" i="17"/>
  <c r="J67" i="17"/>
  <c r="H67" i="17"/>
  <c r="J66" i="17"/>
  <c r="H66" i="17"/>
  <c r="J65" i="17"/>
  <c r="H65" i="17"/>
  <c r="J64" i="17"/>
  <c r="H64" i="17"/>
  <c r="J63" i="17"/>
  <c r="H63" i="17"/>
  <c r="J61" i="17"/>
  <c r="H61" i="17"/>
  <c r="J60" i="17"/>
  <c r="H60" i="17"/>
  <c r="J59" i="17"/>
  <c r="H59" i="17"/>
  <c r="J58" i="17"/>
  <c r="H58" i="17"/>
  <c r="J57" i="17"/>
  <c r="H57" i="17"/>
  <c r="J56" i="17"/>
  <c r="H56" i="17"/>
  <c r="J54" i="17"/>
  <c r="H54" i="17"/>
  <c r="J53" i="17"/>
  <c r="H53" i="17"/>
  <c r="J52" i="17"/>
  <c r="H52" i="17"/>
  <c r="J51" i="17"/>
  <c r="H51" i="17"/>
  <c r="J50" i="17"/>
  <c r="H50" i="17"/>
  <c r="J49" i="17"/>
  <c r="H49" i="17"/>
  <c r="J47" i="17"/>
  <c r="H47" i="17"/>
  <c r="J46" i="17"/>
  <c r="H46" i="17"/>
  <c r="J45" i="17"/>
  <c r="H45" i="17"/>
  <c r="J44" i="17"/>
  <c r="H44" i="17"/>
  <c r="J43" i="17"/>
  <c r="H43" i="17"/>
  <c r="J42" i="17"/>
  <c r="H42" i="17"/>
  <c r="J40" i="17"/>
  <c r="H40" i="17"/>
  <c r="J39" i="17"/>
  <c r="H39" i="17"/>
  <c r="J38" i="17"/>
  <c r="H38" i="17"/>
  <c r="J37" i="17"/>
  <c r="H37" i="17"/>
  <c r="J36" i="17"/>
  <c r="H36" i="17"/>
  <c r="J35" i="17"/>
  <c r="H35" i="17"/>
  <c r="J111" i="2"/>
  <c r="H111" i="2"/>
  <c r="J110" i="2"/>
  <c r="H110" i="2"/>
  <c r="J109" i="2"/>
  <c r="H109" i="2"/>
  <c r="J108" i="2"/>
  <c r="H108" i="2"/>
  <c r="J107" i="2"/>
  <c r="H107" i="2"/>
  <c r="H106" i="2"/>
  <c r="J104" i="2"/>
  <c r="H104" i="2"/>
  <c r="J103" i="2"/>
  <c r="H103" i="2"/>
  <c r="J102" i="2"/>
  <c r="H102" i="2"/>
  <c r="J101" i="2"/>
  <c r="H101" i="2"/>
  <c r="J100" i="2"/>
  <c r="H100" i="2"/>
  <c r="J99" i="2"/>
  <c r="H99" i="2"/>
  <c r="J97" i="2"/>
  <c r="H97" i="2"/>
  <c r="J96" i="2"/>
  <c r="H96" i="2"/>
  <c r="J95" i="2"/>
  <c r="H95" i="2"/>
  <c r="J94" i="2"/>
  <c r="H94" i="2"/>
  <c r="J93" i="2"/>
  <c r="H93" i="2"/>
  <c r="H92" i="2"/>
  <c r="J90" i="2"/>
  <c r="H90" i="2"/>
  <c r="J89" i="2"/>
  <c r="H89" i="2"/>
  <c r="J88" i="2"/>
  <c r="H88" i="2"/>
  <c r="J87" i="2"/>
  <c r="H87" i="2"/>
  <c r="J86" i="2"/>
  <c r="H86" i="2"/>
  <c r="J85" i="2"/>
  <c r="H85" i="2"/>
  <c r="J106" i="2"/>
  <c r="J92" i="2"/>
  <c r="J83" i="2"/>
  <c r="H83" i="2"/>
  <c r="J82" i="2"/>
  <c r="H82" i="2"/>
  <c r="J78" i="2"/>
  <c r="J75" i="2"/>
  <c r="H75" i="2"/>
  <c r="J74" i="2"/>
  <c r="H74" i="2"/>
  <c r="J73" i="2"/>
  <c r="H73" i="2"/>
  <c r="J72" i="2"/>
  <c r="H72" i="2"/>
  <c r="J71" i="2"/>
  <c r="H71" i="2"/>
  <c r="J69" i="2"/>
  <c r="H69" i="2"/>
  <c r="J68" i="2"/>
  <c r="H68" i="2"/>
  <c r="J67" i="2"/>
  <c r="J64" i="2"/>
  <c r="H76" i="2"/>
  <c r="J76" i="2"/>
  <c r="J61" i="2"/>
  <c r="H61" i="2"/>
  <c r="J60" i="2"/>
  <c r="H60" i="2"/>
  <c r="J59" i="2"/>
  <c r="H59" i="2"/>
  <c r="J58" i="2"/>
  <c r="H58" i="2"/>
  <c r="J57" i="2"/>
  <c r="H57" i="2"/>
  <c r="H62" i="2"/>
  <c r="J62" i="2"/>
  <c r="J55" i="2"/>
  <c r="H55" i="2"/>
  <c r="J54" i="2"/>
  <c r="H54" i="2"/>
  <c r="J53" i="2"/>
  <c r="J52" i="2"/>
  <c r="J50" i="2"/>
  <c r="J48" i="2"/>
  <c r="H48" i="2"/>
  <c r="J47" i="2"/>
  <c r="H47" i="2"/>
  <c r="J46" i="2"/>
  <c r="H46" i="2"/>
  <c r="J45" i="2"/>
  <c r="H45" i="2"/>
  <c r="J44" i="2"/>
  <c r="H44" i="2"/>
  <c r="J43" i="2"/>
  <c r="H43" i="2"/>
  <c r="J41" i="2"/>
  <c r="H41" i="2"/>
  <c r="J40" i="2"/>
  <c r="H40" i="2"/>
  <c r="J39" i="2"/>
  <c r="J38" i="2"/>
  <c r="J37" i="2"/>
  <c r="J36" i="2"/>
  <c r="E4" i="2"/>
  <c r="D4" i="2"/>
  <c r="T30" i="2"/>
  <c r="S30" i="2"/>
  <c r="R29" i="2"/>
  <c r="Q29" i="2"/>
  <c r="R30" i="2"/>
  <c r="Q30" i="2"/>
  <c r="O28" i="2"/>
  <c r="P28" i="2"/>
  <c r="O29" i="2"/>
  <c r="P29" i="2"/>
  <c r="O30" i="2"/>
  <c r="P30" i="2"/>
  <c r="P31" i="2"/>
  <c r="O31" i="2"/>
  <c r="M30" i="2"/>
  <c r="N30" i="2"/>
  <c r="M29" i="2"/>
  <c r="N29" i="2"/>
  <c r="M28" i="2"/>
  <c r="N28" i="2"/>
  <c r="N27" i="2"/>
  <c r="M27" i="2"/>
  <c r="K30" i="2"/>
  <c r="L30" i="2"/>
  <c r="K29" i="2"/>
  <c r="L29" i="2"/>
  <c r="K28" i="2"/>
  <c r="L28" i="2"/>
  <c r="K27" i="2"/>
  <c r="L27" i="2"/>
  <c r="I30" i="2"/>
  <c r="I29" i="2"/>
  <c r="I28" i="2"/>
  <c r="J30" i="2"/>
  <c r="J29" i="2"/>
  <c r="J28" i="2"/>
  <c r="I27" i="2"/>
  <c r="J27" i="2"/>
  <c r="I26" i="2"/>
  <c r="G30" i="2"/>
  <c r="H30" i="2"/>
  <c r="G29" i="2"/>
  <c r="H29" i="2"/>
  <c r="G28" i="2"/>
  <c r="H28" i="2"/>
  <c r="G27" i="2"/>
  <c r="H27" i="2"/>
  <c r="E32" i="2"/>
  <c r="F32" i="2"/>
  <c r="F31" i="2"/>
  <c r="E31" i="2"/>
  <c r="F30" i="2"/>
  <c r="E30" i="2"/>
  <c r="F29" i="2"/>
  <c r="E29" i="2"/>
  <c r="F28" i="2"/>
  <c r="E28" i="2"/>
  <c r="E27" i="2"/>
  <c r="F27" i="2"/>
  <c r="V31" i="2"/>
  <c r="U31" i="2"/>
  <c r="T31" i="2"/>
  <c r="S31" i="2"/>
  <c r="R31" i="2"/>
  <c r="Q31" i="2"/>
  <c r="N31" i="2"/>
  <c r="M31" i="2"/>
  <c r="L31" i="2"/>
  <c r="K31" i="2"/>
  <c r="J31" i="2"/>
  <c r="I31" i="2"/>
  <c r="H31" i="2"/>
  <c r="G31" i="2"/>
  <c r="D31" i="2"/>
  <c r="C31" i="2"/>
  <c r="X32" i="2"/>
  <c r="G14" i="2" s="1"/>
  <c r="W32" i="2"/>
  <c r="H14" i="2" s="1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D32" i="2"/>
  <c r="C32" i="2"/>
  <c r="D30" i="2"/>
  <c r="C30" i="2"/>
  <c r="D29" i="2"/>
  <c r="C29" i="2"/>
  <c r="D28" i="2"/>
  <c r="C28" i="2"/>
  <c r="D27" i="2"/>
  <c r="C27" i="2"/>
  <c r="H15" i="2"/>
  <c r="G15" i="2"/>
  <c r="A147" i="1"/>
  <c r="A146" i="1"/>
  <c r="A145" i="1"/>
  <c r="A144" i="1"/>
  <c r="A143" i="1"/>
  <c r="A142" i="1"/>
  <c r="A141" i="1"/>
  <c r="A140" i="1"/>
  <c r="A139" i="1"/>
  <c r="A138" i="1"/>
  <c r="A137" i="1"/>
  <c r="A135" i="1"/>
  <c r="A134" i="1"/>
  <c r="A133" i="1"/>
  <c r="A132" i="1"/>
  <c r="A131" i="1"/>
  <c r="A130" i="1"/>
  <c r="A129" i="1"/>
  <c r="A128" i="1"/>
  <c r="A127" i="1"/>
  <c r="A126" i="1"/>
  <c r="A125" i="1"/>
  <c r="A123" i="1"/>
  <c r="A122" i="1"/>
  <c r="A121" i="1"/>
  <c r="A120" i="1"/>
  <c r="A119" i="1"/>
  <c r="A118" i="1"/>
  <c r="A117" i="1"/>
  <c r="A116" i="1"/>
  <c r="A115" i="1"/>
  <c r="A114" i="1"/>
  <c r="A113" i="1"/>
  <c r="A111" i="1"/>
  <c r="A110" i="1"/>
  <c r="A109" i="1"/>
  <c r="A108" i="1"/>
  <c r="A107" i="1"/>
  <c r="A106" i="1"/>
  <c r="A105" i="1"/>
  <c r="A104" i="1"/>
  <c r="A103" i="1"/>
  <c r="A102" i="1"/>
  <c r="A101" i="1"/>
  <c r="A99" i="1"/>
  <c r="A98" i="1"/>
  <c r="A97" i="1"/>
  <c r="A96" i="1"/>
  <c r="A95" i="1"/>
  <c r="A94" i="1"/>
  <c r="A93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5" i="1"/>
  <c r="A74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1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2" i="1"/>
  <c r="A31" i="1"/>
  <c r="A30" i="1"/>
  <c r="A29" i="1"/>
  <c r="A27" i="1"/>
  <c r="A26" i="1"/>
  <c r="A25" i="1"/>
  <c r="A24" i="1"/>
  <c r="A23" i="1"/>
  <c r="A22" i="1"/>
  <c r="A21" i="1"/>
  <c r="A20" i="1"/>
  <c r="A19" i="1"/>
  <c r="A18" i="1"/>
  <c r="A17" i="1"/>
  <c r="A15" i="1"/>
  <c r="A11" i="1"/>
  <c r="A12" i="1"/>
  <c r="A13" i="1"/>
  <c r="A14" i="1"/>
  <c r="J81" i="2"/>
  <c r="H81" i="2"/>
  <c r="J80" i="2"/>
  <c r="H80" i="2"/>
  <c r="J79" i="2"/>
  <c r="H79" i="2"/>
  <c r="H78" i="2"/>
  <c r="H67" i="2"/>
  <c r="J66" i="2"/>
  <c r="H53" i="2"/>
  <c r="H39" i="2"/>
  <c r="J26" i="2"/>
  <c r="H26" i="2"/>
  <c r="G26" i="2"/>
  <c r="D26" i="2"/>
  <c r="F26" i="2"/>
  <c r="E26" i="2"/>
  <c r="C26" i="2"/>
  <c r="L26" i="2"/>
  <c r="K26" i="2"/>
  <c r="F4" i="19" l="1"/>
  <c r="C9" i="17"/>
  <c r="F10" i="17"/>
  <c r="C11" i="17"/>
  <c r="F7" i="17"/>
  <c r="C10" i="17"/>
  <c r="C6" i="17"/>
  <c r="F9" i="17"/>
  <c r="F15" i="17"/>
  <c r="C13" i="17"/>
  <c r="F11" i="17"/>
  <c r="C5" i="17"/>
  <c r="F4" i="25"/>
  <c r="I15" i="20"/>
  <c r="C8" i="17"/>
  <c r="F8" i="17"/>
  <c r="C7" i="17"/>
  <c r="G13" i="24"/>
  <c r="E11" i="21"/>
  <c r="E12" i="22"/>
  <c r="G10" i="18"/>
  <c r="H12" i="19"/>
  <c r="D13" i="20"/>
  <c r="H11" i="21"/>
  <c r="H7" i="22"/>
  <c r="D9" i="23"/>
  <c r="H7" i="26"/>
  <c r="H11" i="27"/>
  <c r="E5" i="18"/>
  <c r="H12" i="18"/>
  <c r="I12" i="18" s="1"/>
  <c r="G9" i="19"/>
  <c r="G13" i="19"/>
  <c r="I13" i="19" s="1"/>
  <c r="G7" i="20"/>
  <c r="G12" i="20"/>
  <c r="I12" i="20" s="1"/>
  <c r="G11" i="21"/>
  <c r="G12" i="22"/>
  <c r="I12" i="22" s="1"/>
  <c r="E8" i="23"/>
  <c r="G7" i="24"/>
  <c r="G12" i="24"/>
  <c r="I12" i="24" s="1"/>
  <c r="E8" i="25"/>
  <c r="G8" i="25"/>
  <c r="G11" i="25"/>
  <c r="G7" i="26"/>
  <c r="G12" i="26"/>
  <c r="G8" i="27"/>
  <c r="H6" i="19"/>
  <c r="E12" i="19"/>
  <c r="E14" i="19"/>
  <c r="E12" i="21"/>
  <c r="H13" i="21"/>
  <c r="H9" i="22"/>
  <c r="H13" i="22"/>
  <c r="E12" i="23"/>
  <c r="H9" i="24"/>
  <c r="H13" i="24"/>
  <c r="H5" i="25"/>
  <c r="H8" i="26"/>
  <c r="H9" i="26"/>
  <c r="H4" i="27"/>
  <c r="F12" i="20"/>
  <c r="D12" i="18"/>
  <c r="E6" i="19"/>
  <c r="G7" i="19"/>
  <c r="G12" i="19"/>
  <c r="G13" i="21"/>
  <c r="G11" i="23"/>
  <c r="G13" i="23"/>
  <c r="I13" i="23" s="1"/>
  <c r="G9" i="25"/>
  <c r="G10" i="26"/>
  <c r="G6" i="27"/>
  <c r="G11" i="27"/>
  <c r="I11" i="27" s="1"/>
  <c r="G13" i="27"/>
  <c r="D6" i="18"/>
  <c r="D9" i="20"/>
  <c r="H11" i="20"/>
  <c r="I11" i="20" s="1"/>
  <c r="H7" i="21"/>
  <c r="E14" i="21"/>
  <c r="H12" i="21"/>
  <c r="I12" i="21" s="1"/>
  <c r="H11" i="22"/>
  <c r="I11" i="22" s="1"/>
  <c r="H6" i="25"/>
  <c r="H7" i="25"/>
  <c r="H11" i="26"/>
  <c r="H7" i="27"/>
  <c r="I7" i="27" s="1"/>
  <c r="D9" i="18"/>
  <c r="G8" i="22"/>
  <c r="G8" i="24"/>
  <c r="G11" i="24"/>
  <c r="G7" i="25"/>
  <c r="G12" i="27"/>
  <c r="I12" i="27" s="1"/>
  <c r="H8" i="19"/>
  <c r="H5" i="20"/>
  <c r="H5" i="24"/>
  <c r="H8" i="18"/>
  <c r="H7" i="24"/>
  <c r="H5" i="27"/>
  <c r="I5" i="27" s="1"/>
  <c r="H5" i="18"/>
  <c r="H7" i="18"/>
  <c r="G8" i="18"/>
  <c r="H9" i="18"/>
  <c r="E6" i="20"/>
  <c r="E6" i="21"/>
  <c r="G5" i="21"/>
  <c r="E8" i="21"/>
  <c r="E9" i="21"/>
  <c r="G7" i="21"/>
  <c r="E10" i="21"/>
  <c r="H8" i="21"/>
  <c r="I8" i="21" s="1"/>
  <c r="G9" i="21"/>
  <c r="I9" i="21" s="1"/>
  <c r="H10" i="21"/>
  <c r="I10" i="21" s="1"/>
  <c r="E10" i="22"/>
  <c r="G9" i="22"/>
  <c r="H10" i="22"/>
  <c r="E6" i="23"/>
  <c r="H6" i="23"/>
  <c r="H10" i="23"/>
  <c r="I10" i="23" s="1"/>
  <c r="D6" i="24"/>
  <c r="G5" i="24"/>
  <c r="G9" i="24"/>
  <c r="G5" i="26"/>
  <c r="I5" i="26" s="1"/>
  <c r="H6" i="26"/>
  <c r="G9" i="26"/>
  <c r="I9" i="26" s="1"/>
  <c r="H10" i="26"/>
  <c r="G5" i="27"/>
  <c r="H6" i="27"/>
  <c r="G9" i="27"/>
  <c r="G5" i="18"/>
  <c r="D5" i="21"/>
  <c r="D5" i="22"/>
  <c r="I5" i="17"/>
  <c r="I14" i="17"/>
  <c r="I9" i="17"/>
  <c r="I8" i="17"/>
  <c r="I10" i="17"/>
  <c r="I15" i="17"/>
  <c r="I11" i="17"/>
  <c r="I13" i="17"/>
  <c r="I12" i="17"/>
  <c r="D5" i="18"/>
  <c r="H6" i="18"/>
  <c r="E7" i="18"/>
  <c r="F7" i="18" s="1"/>
  <c r="G6" i="18"/>
  <c r="D8" i="18"/>
  <c r="F8" i="18" s="1"/>
  <c r="F4" i="18"/>
  <c r="G9" i="18"/>
  <c r="E11" i="18"/>
  <c r="H10" i="18"/>
  <c r="E12" i="18"/>
  <c r="E13" i="18"/>
  <c r="D14" i="18"/>
  <c r="I14" i="18"/>
  <c r="E9" i="18"/>
  <c r="D10" i="18"/>
  <c r="D11" i="18"/>
  <c r="D13" i="18"/>
  <c r="E5" i="19"/>
  <c r="H5" i="19"/>
  <c r="I5" i="19" s="1"/>
  <c r="H7" i="19"/>
  <c r="H9" i="19"/>
  <c r="G11" i="19"/>
  <c r="I11" i="19" s="1"/>
  <c r="I14" i="19"/>
  <c r="G10" i="19"/>
  <c r="I10" i="19" s="1"/>
  <c r="G8" i="19"/>
  <c r="G4" i="19"/>
  <c r="G6" i="19"/>
  <c r="D10" i="19"/>
  <c r="E13" i="19"/>
  <c r="E15" i="19"/>
  <c r="E10" i="19"/>
  <c r="I15" i="19"/>
  <c r="E7" i="19"/>
  <c r="D8" i="19"/>
  <c r="E9" i="19"/>
  <c r="E11" i="19"/>
  <c r="D12" i="19"/>
  <c r="D14" i="19"/>
  <c r="E8" i="19"/>
  <c r="E10" i="20"/>
  <c r="H9" i="20"/>
  <c r="E8" i="20"/>
  <c r="H6" i="20"/>
  <c r="D7" i="20"/>
  <c r="D8" i="20"/>
  <c r="H7" i="20"/>
  <c r="H4" i="20"/>
  <c r="E9" i="20"/>
  <c r="H8" i="20"/>
  <c r="D11" i="20"/>
  <c r="G5" i="20"/>
  <c r="G9" i="20"/>
  <c r="E14" i="20"/>
  <c r="I13" i="20"/>
  <c r="G4" i="20"/>
  <c r="G6" i="20"/>
  <c r="G8" i="20"/>
  <c r="G10" i="20"/>
  <c r="I10" i="20" s="1"/>
  <c r="E13" i="20"/>
  <c r="D15" i="20"/>
  <c r="I13" i="21"/>
  <c r="E13" i="21"/>
  <c r="E15" i="21"/>
  <c r="H6" i="21"/>
  <c r="I6" i="21" s="1"/>
  <c r="E5" i="21"/>
  <c r="E7" i="21"/>
  <c r="D7" i="21"/>
  <c r="F4" i="21"/>
  <c r="D9" i="21"/>
  <c r="H5" i="21"/>
  <c r="D8" i="21"/>
  <c r="I14" i="21"/>
  <c r="D11" i="21"/>
  <c r="D13" i="21"/>
  <c r="D15" i="21"/>
  <c r="D12" i="21"/>
  <c r="D14" i="21"/>
  <c r="E14" i="22"/>
  <c r="G13" i="22"/>
  <c r="G10" i="22"/>
  <c r="E8" i="22"/>
  <c r="G7" i="22"/>
  <c r="H6" i="22"/>
  <c r="G6" i="22"/>
  <c r="E6" i="22"/>
  <c r="G5" i="22"/>
  <c r="H5" i="22"/>
  <c r="G4" i="22"/>
  <c r="D7" i="22"/>
  <c r="D8" i="22"/>
  <c r="D9" i="22"/>
  <c r="I15" i="22"/>
  <c r="H4" i="22"/>
  <c r="E9" i="22"/>
  <c r="H8" i="22"/>
  <c r="D11" i="22"/>
  <c r="D12" i="22"/>
  <c r="E13" i="22"/>
  <c r="C13" i="22" s="1"/>
  <c r="D15" i="22"/>
  <c r="G4" i="23"/>
  <c r="D7" i="23"/>
  <c r="G6" i="23"/>
  <c r="D8" i="23"/>
  <c r="H7" i="23"/>
  <c r="H5" i="23"/>
  <c r="E9" i="23"/>
  <c r="G8" i="23"/>
  <c r="G5" i="23"/>
  <c r="E10" i="23"/>
  <c r="G7" i="23"/>
  <c r="G9" i="23"/>
  <c r="I9" i="23" s="1"/>
  <c r="D13" i="23"/>
  <c r="H4" i="23"/>
  <c r="H8" i="23"/>
  <c r="D11" i="23"/>
  <c r="D12" i="23"/>
  <c r="H11" i="23"/>
  <c r="I15" i="23"/>
  <c r="E14" i="23"/>
  <c r="E13" i="23"/>
  <c r="D15" i="23"/>
  <c r="E5" i="24"/>
  <c r="C5" i="24" s="1"/>
  <c r="G4" i="24"/>
  <c r="D7" i="24"/>
  <c r="E8" i="24"/>
  <c r="E12" i="24"/>
  <c r="G6" i="24"/>
  <c r="I6" i="24" s="1"/>
  <c r="D9" i="24"/>
  <c r="D10" i="24"/>
  <c r="D8" i="24"/>
  <c r="E9" i="24"/>
  <c r="H8" i="24"/>
  <c r="D12" i="24"/>
  <c r="D11" i="24"/>
  <c r="G10" i="24"/>
  <c r="I10" i="24" s="1"/>
  <c r="H11" i="24"/>
  <c r="D13" i="24"/>
  <c r="E13" i="24"/>
  <c r="D14" i="24"/>
  <c r="D15" i="24"/>
  <c r="I15" i="24"/>
  <c r="E5" i="25"/>
  <c r="G4" i="25"/>
  <c r="G5" i="25"/>
  <c r="I5" i="25" s="1"/>
  <c r="E10" i="25"/>
  <c r="E12" i="25"/>
  <c r="E7" i="25"/>
  <c r="G6" i="25"/>
  <c r="I6" i="25" s="1"/>
  <c r="D8" i="25"/>
  <c r="F8" i="25" s="1"/>
  <c r="E9" i="25"/>
  <c r="H8" i="25"/>
  <c r="I9" i="25"/>
  <c r="D10" i="25"/>
  <c r="E11" i="25"/>
  <c r="E14" i="25"/>
  <c r="I11" i="25"/>
  <c r="H10" i="25"/>
  <c r="I10" i="25" s="1"/>
  <c r="D12" i="25"/>
  <c r="E13" i="25"/>
  <c r="G13" i="25"/>
  <c r="I13" i="25" s="1"/>
  <c r="D14" i="25"/>
  <c r="I15" i="25"/>
  <c r="E15" i="25"/>
  <c r="I14" i="25"/>
  <c r="D13" i="27"/>
  <c r="G10" i="27"/>
  <c r="I10" i="27" s="1"/>
  <c r="H8" i="27"/>
  <c r="E12" i="27"/>
  <c r="E8" i="27"/>
  <c r="D9" i="27"/>
  <c r="D8" i="27"/>
  <c r="D12" i="27"/>
  <c r="E6" i="27"/>
  <c r="E10" i="27"/>
  <c r="I9" i="27"/>
  <c r="E14" i="27"/>
  <c r="I13" i="27"/>
  <c r="I15" i="27"/>
  <c r="G4" i="27"/>
  <c r="I4" i="27" s="1"/>
  <c r="D7" i="27"/>
  <c r="E9" i="27"/>
  <c r="D11" i="27"/>
  <c r="E13" i="27"/>
  <c r="D15" i="27"/>
  <c r="G8" i="26"/>
  <c r="E12" i="26"/>
  <c r="I11" i="26"/>
  <c r="D9" i="26"/>
  <c r="D8" i="26"/>
  <c r="D12" i="26"/>
  <c r="I15" i="26"/>
  <c r="E9" i="26"/>
  <c r="D11" i="26"/>
  <c r="E13" i="26"/>
  <c r="D15" i="26"/>
  <c r="E6" i="26"/>
  <c r="E10" i="26"/>
  <c r="E14" i="26"/>
  <c r="I13" i="26"/>
  <c r="G4" i="26"/>
  <c r="I4" i="26" s="1"/>
  <c r="D7" i="26"/>
  <c r="D5" i="26"/>
  <c r="E8" i="26"/>
  <c r="C8" i="26" s="1"/>
  <c r="D13" i="26"/>
  <c r="I7" i="26"/>
  <c r="I6" i="26"/>
  <c r="E7" i="27"/>
  <c r="E5" i="27"/>
  <c r="C5" i="27" s="1"/>
  <c r="D6" i="27"/>
  <c r="D10" i="27"/>
  <c r="D14" i="27"/>
  <c r="F4" i="27"/>
  <c r="E11" i="27"/>
  <c r="I14" i="27"/>
  <c r="E15" i="27"/>
  <c r="I12" i="26"/>
  <c r="F4" i="26"/>
  <c r="E11" i="26"/>
  <c r="E5" i="26"/>
  <c r="D6" i="26"/>
  <c r="D10" i="26"/>
  <c r="D14" i="26"/>
  <c r="E7" i="26"/>
  <c r="I14" i="26"/>
  <c r="E15" i="26"/>
  <c r="I12" i="25"/>
  <c r="D6" i="25"/>
  <c r="C6" i="25" s="1"/>
  <c r="D5" i="25"/>
  <c r="D7" i="25"/>
  <c r="D9" i="25"/>
  <c r="D11" i="25"/>
  <c r="D13" i="25"/>
  <c r="D15" i="25"/>
  <c r="C4" i="25"/>
  <c r="H4" i="25"/>
  <c r="F4" i="24"/>
  <c r="E7" i="24"/>
  <c r="E11" i="24"/>
  <c r="I14" i="24"/>
  <c r="E15" i="24"/>
  <c r="H4" i="24"/>
  <c r="E6" i="24"/>
  <c r="C6" i="24" s="1"/>
  <c r="E10" i="24"/>
  <c r="E14" i="24"/>
  <c r="I12" i="23"/>
  <c r="E7" i="23"/>
  <c r="E11" i="23"/>
  <c r="E5" i="23"/>
  <c r="C5" i="23" s="1"/>
  <c r="D6" i="23"/>
  <c r="D10" i="23"/>
  <c r="D14" i="23"/>
  <c r="F4" i="23"/>
  <c r="I14" i="23"/>
  <c r="E15" i="23"/>
  <c r="F4" i="22"/>
  <c r="E7" i="22"/>
  <c r="E11" i="22"/>
  <c r="I14" i="22"/>
  <c r="E15" i="22"/>
  <c r="E5" i="22"/>
  <c r="D6" i="22"/>
  <c r="D10" i="22"/>
  <c r="D14" i="22"/>
  <c r="D6" i="21"/>
  <c r="D10" i="21"/>
  <c r="I15" i="21"/>
  <c r="H4" i="21"/>
  <c r="I4" i="21" s="1"/>
  <c r="F4" i="20"/>
  <c r="E11" i="20"/>
  <c r="I14" i="20"/>
  <c r="E15" i="20"/>
  <c r="F15" i="20" s="1"/>
  <c r="E5" i="20"/>
  <c r="C5" i="20" s="1"/>
  <c r="D6" i="20"/>
  <c r="D10" i="20"/>
  <c r="D14" i="20"/>
  <c r="E7" i="20"/>
  <c r="C4" i="27"/>
  <c r="C4" i="26"/>
  <c r="C4" i="24"/>
  <c r="C4" i="23"/>
  <c r="C4" i="22"/>
  <c r="C4" i="21"/>
  <c r="C4" i="20"/>
  <c r="C12" i="20"/>
  <c r="D6" i="19"/>
  <c r="D5" i="19"/>
  <c r="D7" i="19"/>
  <c r="D9" i="19"/>
  <c r="D11" i="19"/>
  <c r="D13" i="19"/>
  <c r="D15" i="19"/>
  <c r="C4" i="19"/>
  <c r="H4" i="19"/>
  <c r="I7" i="18"/>
  <c r="H4" i="18"/>
  <c r="E6" i="18"/>
  <c r="E10" i="18"/>
  <c r="I13" i="18"/>
  <c r="E14" i="18"/>
  <c r="I15" i="18"/>
  <c r="I11" i="18"/>
  <c r="C4" i="18"/>
  <c r="C12" i="18"/>
  <c r="E11" i="2"/>
  <c r="D13" i="2"/>
  <c r="D10" i="2"/>
  <c r="E9" i="2"/>
  <c r="E10" i="2"/>
  <c r="E12" i="2"/>
  <c r="E14" i="2"/>
  <c r="E15" i="2"/>
  <c r="D9" i="2"/>
  <c r="E13" i="2"/>
  <c r="D14" i="2"/>
  <c r="D15" i="2"/>
  <c r="D11" i="2"/>
  <c r="D12" i="2"/>
  <c r="I15" i="2"/>
  <c r="G12" i="2"/>
  <c r="H12" i="2"/>
  <c r="G10" i="2"/>
  <c r="H10" i="2"/>
  <c r="G8" i="2"/>
  <c r="H8" i="2"/>
  <c r="G9" i="2"/>
  <c r="G11" i="2"/>
  <c r="G13" i="2"/>
  <c r="H9" i="2"/>
  <c r="H11" i="2"/>
  <c r="H13" i="2"/>
  <c r="F8" i="23" l="1"/>
  <c r="F11" i="23"/>
  <c r="C8" i="23"/>
  <c r="F6" i="23"/>
  <c r="I7" i="22"/>
  <c r="F9" i="20"/>
  <c r="I6" i="20"/>
  <c r="F8" i="19"/>
  <c r="I7" i="21"/>
  <c r="F5" i="21"/>
  <c r="F6" i="21"/>
  <c r="C8" i="21"/>
  <c r="I9" i="18"/>
  <c r="I8" i="18"/>
  <c r="F12" i="19"/>
  <c r="I7" i="20"/>
  <c r="F12" i="22"/>
  <c r="I9" i="22"/>
  <c r="I11" i="23"/>
  <c r="I6" i="23"/>
  <c r="C5" i="18"/>
  <c r="F5" i="24"/>
  <c r="C12" i="25"/>
  <c r="I11" i="21"/>
  <c r="F9" i="27"/>
  <c r="C5" i="21"/>
  <c r="C9" i="20"/>
  <c r="I7" i="25"/>
  <c r="I5" i="18"/>
  <c r="I6" i="27"/>
  <c r="F14" i="25"/>
  <c r="I4" i="23"/>
  <c r="C11" i="21"/>
  <c r="F7" i="21"/>
  <c r="I6" i="19"/>
  <c r="I7" i="19"/>
  <c r="I12" i="19"/>
  <c r="I8" i="27"/>
  <c r="I10" i="26"/>
  <c r="I8" i="26"/>
  <c r="I8" i="25"/>
  <c r="I7" i="24"/>
  <c r="I5" i="24"/>
  <c r="I8" i="24"/>
  <c r="I4" i="22"/>
  <c r="C12" i="22"/>
  <c r="F13" i="22"/>
  <c r="I8" i="22"/>
  <c r="I5" i="22"/>
  <c r="F8" i="21"/>
  <c r="F13" i="20"/>
  <c r="F11" i="20"/>
  <c r="F10" i="20"/>
  <c r="F6" i="20"/>
  <c r="C14" i="19"/>
  <c r="C6" i="18"/>
  <c r="F5" i="18"/>
  <c r="I10" i="18"/>
  <c r="C8" i="18"/>
  <c r="C14" i="18"/>
  <c r="C9" i="18"/>
  <c r="F12" i="18"/>
  <c r="F10" i="18"/>
  <c r="F13" i="18"/>
  <c r="F12" i="27"/>
  <c r="C10" i="25"/>
  <c r="F10" i="23"/>
  <c r="F14" i="23"/>
  <c r="F12" i="21"/>
  <c r="C6" i="19"/>
  <c r="I9" i="24"/>
  <c r="I11" i="24"/>
  <c r="C9" i="24"/>
  <c r="I13" i="24"/>
  <c r="F7" i="27"/>
  <c r="C7" i="22"/>
  <c r="F8" i="22"/>
  <c r="I9" i="20"/>
  <c r="C12" i="19"/>
  <c r="I9" i="19"/>
  <c r="F14" i="20"/>
  <c r="C9" i="25"/>
  <c r="F9" i="24"/>
  <c r="I10" i="22"/>
  <c r="F11" i="21"/>
  <c r="I5" i="20"/>
  <c r="I6" i="17"/>
  <c r="I5" i="21"/>
  <c r="F12" i="23"/>
  <c r="I13" i="22"/>
  <c r="I6" i="18"/>
  <c r="C6" i="26"/>
  <c r="C12" i="26"/>
  <c r="F5" i="26"/>
  <c r="C13" i="26"/>
  <c r="I8" i="19"/>
  <c r="I6" i="22"/>
  <c r="F9" i="21"/>
  <c r="F9" i="23"/>
  <c r="C9" i="23"/>
  <c r="F14" i="21"/>
  <c r="C14" i="21"/>
  <c r="F10" i="22"/>
  <c r="C7" i="23"/>
  <c r="F8" i="24"/>
  <c r="I7" i="17"/>
  <c r="C13" i="27"/>
  <c r="F10" i="21"/>
  <c r="F5" i="22"/>
  <c r="F7" i="25"/>
  <c r="C7" i="18"/>
  <c r="F11" i="18"/>
  <c r="F9" i="18"/>
  <c r="C11" i="18"/>
  <c r="F14" i="18"/>
  <c r="C13" i="18"/>
  <c r="F6" i="18"/>
  <c r="C5" i="19"/>
  <c r="I4" i="19"/>
  <c r="F5" i="19"/>
  <c r="F10" i="19"/>
  <c r="C9" i="19"/>
  <c r="C11" i="19"/>
  <c r="C8" i="19"/>
  <c r="C13" i="19"/>
  <c r="F11" i="19"/>
  <c r="F14" i="19"/>
  <c r="F13" i="19"/>
  <c r="C10" i="19"/>
  <c r="C15" i="19"/>
  <c r="C7" i="19"/>
  <c r="F6" i="19"/>
  <c r="C15" i="20"/>
  <c r="C13" i="20"/>
  <c r="C14" i="20"/>
  <c r="C7" i="20"/>
  <c r="I8" i="20"/>
  <c r="C8" i="20"/>
  <c r="F8" i="20"/>
  <c r="F7" i="20"/>
  <c r="F5" i="20"/>
  <c r="I4" i="20"/>
  <c r="F13" i="21"/>
  <c r="F15" i="21"/>
  <c r="C7" i="21"/>
  <c r="C9" i="21"/>
  <c r="C12" i="21"/>
  <c r="C13" i="21"/>
  <c r="C15" i="21"/>
  <c r="F14" i="22"/>
  <c r="F9" i="22"/>
  <c r="C5" i="22"/>
  <c r="C8" i="22"/>
  <c r="F7" i="22"/>
  <c r="F6" i="22"/>
  <c r="C10" i="22"/>
  <c r="F15" i="22"/>
  <c r="C9" i="22"/>
  <c r="F11" i="22"/>
  <c r="C6" i="23"/>
  <c r="F7" i="23"/>
  <c r="I5" i="23"/>
  <c r="I8" i="23"/>
  <c r="I7" i="23"/>
  <c r="C10" i="23"/>
  <c r="C12" i="23"/>
  <c r="F13" i="23"/>
  <c r="C11" i="23"/>
  <c r="C13" i="23"/>
  <c r="C15" i="23"/>
  <c r="F15" i="23"/>
  <c r="I4" i="24"/>
  <c r="C8" i="24"/>
  <c r="C7" i="24"/>
  <c r="F12" i="24"/>
  <c r="F7" i="24"/>
  <c r="F13" i="24"/>
  <c r="F10" i="24"/>
  <c r="C13" i="24"/>
  <c r="C12" i="24"/>
  <c r="C10" i="24"/>
  <c r="F11" i="24"/>
  <c r="F15" i="24"/>
  <c r="F14" i="24"/>
  <c r="C15" i="24"/>
  <c r="C14" i="24"/>
  <c r="I4" i="25"/>
  <c r="C5" i="25"/>
  <c r="F5" i="25"/>
  <c r="C7" i="25"/>
  <c r="C8" i="25"/>
  <c r="F10" i="25"/>
  <c r="C11" i="25"/>
  <c r="F12" i="25"/>
  <c r="C14" i="25"/>
  <c r="C13" i="25"/>
  <c r="F13" i="25"/>
  <c r="C15" i="25"/>
  <c r="F15" i="25"/>
  <c r="F15" i="27"/>
  <c r="F14" i="27"/>
  <c r="F10" i="27"/>
  <c r="F8" i="27"/>
  <c r="C8" i="27"/>
  <c r="C12" i="27"/>
  <c r="C11" i="27"/>
  <c r="C9" i="27"/>
  <c r="F11" i="27"/>
  <c r="F13" i="27"/>
  <c r="C6" i="27"/>
  <c r="C7" i="27"/>
  <c r="C15" i="27"/>
  <c r="F6" i="27"/>
  <c r="F14" i="26"/>
  <c r="F15" i="26"/>
  <c r="F12" i="26"/>
  <c r="F11" i="26"/>
  <c r="C15" i="26"/>
  <c r="F6" i="26"/>
  <c r="F9" i="26"/>
  <c r="C9" i="26"/>
  <c r="C7" i="26"/>
  <c r="F13" i="26"/>
  <c r="C10" i="26"/>
  <c r="C11" i="26"/>
  <c r="C14" i="26"/>
  <c r="F8" i="26"/>
  <c r="F10" i="26"/>
  <c r="C14" i="27"/>
  <c r="F5" i="27"/>
  <c r="C10" i="27"/>
  <c r="C5" i="26"/>
  <c r="F7" i="26"/>
  <c r="F9" i="25"/>
  <c r="F11" i="25"/>
  <c r="F6" i="25"/>
  <c r="F6" i="24"/>
  <c r="C11" i="24"/>
  <c r="C14" i="23"/>
  <c r="F5" i="23"/>
  <c r="C11" i="22"/>
  <c r="C6" i="22"/>
  <c r="C15" i="22"/>
  <c r="C14" i="22"/>
  <c r="C10" i="21"/>
  <c r="C6" i="21"/>
  <c r="C6" i="20"/>
  <c r="C10" i="20"/>
  <c r="C11" i="20"/>
  <c r="F15" i="19"/>
  <c r="F7" i="19"/>
  <c r="F9" i="19"/>
  <c r="C10" i="18"/>
  <c r="I13" i="2"/>
  <c r="I11" i="2"/>
  <c r="F9" i="2"/>
  <c r="F14" i="2"/>
  <c r="F13" i="2"/>
  <c r="F12" i="2"/>
  <c r="F11" i="2"/>
  <c r="F10" i="2"/>
  <c r="I10" i="2"/>
  <c r="C13" i="2"/>
  <c r="I12" i="2"/>
  <c r="C14" i="2"/>
  <c r="A10" i="1" l="1"/>
  <c r="A17" i="27" l="1"/>
  <c r="K3" i="27"/>
  <c r="A2" i="27"/>
  <c r="A17" i="26"/>
  <c r="K3" i="26"/>
  <c r="A2" i="26"/>
  <c r="A17" i="25"/>
  <c r="K3" i="25"/>
  <c r="A2" i="25"/>
  <c r="A17" i="24"/>
  <c r="K3" i="24"/>
  <c r="A2" i="24"/>
  <c r="A17" i="23"/>
  <c r="K3" i="23"/>
  <c r="A2" i="23"/>
  <c r="A17" i="22"/>
  <c r="K3" i="22"/>
  <c r="A2" i="22"/>
  <c r="A17" i="21"/>
  <c r="K3" i="21"/>
  <c r="A2" i="21"/>
  <c r="A17" i="20"/>
  <c r="K3" i="20"/>
  <c r="A2" i="20"/>
  <c r="A17" i="19"/>
  <c r="K3" i="19"/>
  <c r="A2" i="19"/>
  <c r="A17" i="18"/>
  <c r="K3" i="18"/>
  <c r="A2" i="18"/>
  <c r="K3" i="17"/>
  <c r="A17" i="17"/>
  <c r="A2" i="17"/>
  <c r="A88" i="1"/>
  <c r="A100" i="1"/>
  <c r="A112" i="1"/>
  <c r="A124" i="1"/>
  <c r="A16" i="1"/>
  <c r="A28" i="1"/>
  <c r="A40" i="1"/>
  <c r="A52" i="1"/>
  <c r="A64" i="1"/>
  <c r="H66" i="2" l="1"/>
  <c r="J65" i="2"/>
  <c r="H65" i="2"/>
  <c r="H64" i="2"/>
  <c r="H52" i="2"/>
  <c r="J51" i="2"/>
  <c r="H51" i="2"/>
  <c r="H50" i="2"/>
  <c r="H38" i="2"/>
  <c r="H37" i="2"/>
  <c r="H36" i="2"/>
  <c r="I14" i="2" l="1"/>
  <c r="A9" i="1"/>
  <c r="F15" i="2" l="1"/>
  <c r="C15" i="2"/>
  <c r="C11" i="2"/>
  <c r="C9" i="2"/>
  <c r="I9" i="2"/>
  <c r="K3" i="2" l="1"/>
  <c r="A4" i="1" l="1"/>
  <c r="A5" i="1"/>
  <c r="A6" i="1"/>
  <c r="A7" i="1"/>
  <c r="A8" i="1"/>
  <c r="A76" i="1"/>
  <c r="A136" i="1"/>
  <c r="J25" i="2"/>
  <c r="G7" i="2" s="1"/>
  <c r="G24" i="2"/>
  <c r="G25" i="2"/>
  <c r="H24" i="2"/>
  <c r="H25" i="2"/>
  <c r="C25" i="2"/>
  <c r="D25" i="2"/>
  <c r="E25" i="2"/>
  <c r="F25" i="2"/>
  <c r="I25" i="2"/>
  <c r="H7" i="2" s="1"/>
  <c r="C24" i="2"/>
  <c r="D24" i="2"/>
  <c r="E24" i="2"/>
  <c r="F24" i="2"/>
  <c r="C23" i="2"/>
  <c r="D23" i="2"/>
  <c r="E23" i="2"/>
  <c r="F23" i="2"/>
  <c r="C22" i="2"/>
  <c r="D22" i="2"/>
  <c r="A17" i="2"/>
  <c r="A2" i="2"/>
  <c r="U20" i="27" l="1"/>
  <c r="E20" i="27"/>
  <c r="B32" i="26"/>
  <c r="B30" i="26"/>
  <c r="B28" i="26"/>
  <c r="B26" i="26"/>
  <c r="B24" i="26"/>
  <c r="B22" i="26"/>
  <c r="M20" i="26"/>
  <c r="U20" i="25"/>
  <c r="E20" i="25"/>
  <c r="B32" i="24"/>
  <c r="B30" i="24"/>
  <c r="B28" i="24"/>
  <c r="B26" i="24"/>
  <c r="B24" i="24"/>
  <c r="B22" i="24"/>
  <c r="M20" i="24"/>
  <c r="U20" i="23"/>
  <c r="E20" i="23"/>
  <c r="B32" i="22"/>
  <c r="B30" i="22"/>
  <c r="B28" i="22"/>
  <c r="B26" i="22"/>
  <c r="B24" i="22"/>
  <c r="B22" i="22"/>
  <c r="M20" i="22"/>
  <c r="U20" i="21"/>
  <c r="E20" i="21"/>
  <c r="B32" i="20"/>
  <c r="B30" i="20"/>
  <c r="B28" i="20"/>
  <c r="B26" i="20"/>
  <c r="B24" i="20"/>
  <c r="B22" i="20"/>
  <c r="M20" i="20"/>
  <c r="U20" i="19"/>
  <c r="E20" i="19"/>
  <c r="B32" i="18"/>
  <c r="B30" i="18"/>
  <c r="B28" i="18"/>
  <c r="B26" i="18"/>
  <c r="B24" i="18"/>
  <c r="B22" i="18"/>
  <c r="M20" i="18"/>
  <c r="U20" i="17"/>
  <c r="E20" i="17"/>
  <c r="B25" i="26"/>
  <c r="K20" i="26"/>
  <c r="B27" i="25"/>
  <c r="B25" i="22"/>
  <c r="B23" i="21"/>
  <c r="B25" i="18"/>
  <c r="B31" i="17"/>
  <c r="B27" i="17"/>
  <c r="B31" i="27"/>
  <c r="B27" i="27"/>
  <c r="B23" i="27"/>
  <c r="S20" i="27"/>
  <c r="C20" i="27"/>
  <c r="B29" i="26"/>
  <c r="B21" i="26"/>
  <c r="C20" i="23"/>
  <c r="S20" i="17"/>
  <c r="Q20" i="27"/>
  <c r="Y20" i="26"/>
  <c r="I20" i="26"/>
  <c r="Q20" i="25"/>
  <c r="Y20" i="24"/>
  <c r="I20" i="24"/>
  <c r="Q20" i="23"/>
  <c r="Y20" i="22"/>
  <c r="I20" i="22"/>
  <c r="Q20" i="21"/>
  <c r="Y20" i="20"/>
  <c r="I20" i="20"/>
  <c r="Q20" i="19"/>
  <c r="Y20" i="18"/>
  <c r="I20" i="18"/>
  <c r="Q20" i="17"/>
  <c r="B25" i="17"/>
  <c r="K20" i="17"/>
  <c r="S20" i="25"/>
  <c r="B21" i="22"/>
  <c r="B27" i="19"/>
  <c r="K20" i="18"/>
  <c r="O20" i="27"/>
  <c r="W20" i="26"/>
  <c r="G20" i="26"/>
  <c r="O20" i="25"/>
  <c r="W20" i="24"/>
  <c r="G20" i="24"/>
  <c r="O20" i="23"/>
  <c r="W20" i="22"/>
  <c r="G20" i="22"/>
  <c r="O20" i="21"/>
  <c r="W20" i="20"/>
  <c r="G20" i="20"/>
  <c r="O20" i="19"/>
  <c r="W20" i="18"/>
  <c r="G20" i="18"/>
  <c r="O20" i="17"/>
  <c r="C20" i="18"/>
  <c r="I20" i="17"/>
  <c r="B25" i="24"/>
  <c r="B31" i="23"/>
  <c r="C20" i="21"/>
  <c r="B29" i="20"/>
  <c r="B25" i="20"/>
  <c r="B32" i="27"/>
  <c r="B30" i="27"/>
  <c r="B28" i="27"/>
  <c r="B26" i="27"/>
  <c r="B24" i="27"/>
  <c r="B22" i="27"/>
  <c r="M20" i="27"/>
  <c r="U20" i="26"/>
  <c r="E20" i="26"/>
  <c r="B32" i="25"/>
  <c r="B30" i="25"/>
  <c r="B28" i="25"/>
  <c r="B26" i="25"/>
  <c r="B24" i="25"/>
  <c r="B22" i="25"/>
  <c r="M20" i="25"/>
  <c r="U20" i="24"/>
  <c r="E20" i="24"/>
  <c r="B32" i="23"/>
  <c r="B30" i="23"/>
  <c r="B28" i="23"/>
  <c r="B26" i="23"/>
  <c r="B24" i="23"/>
  <c r="B22" i="23"/>
  <c r="M20" i="23"/>
  <c r="U20" i="22"/>
  <c r="E20" i="22"/>
  <c r="B32" i="21"/>
  <c r="B30" i="21"/>
  <c r="B28" i="21"/>
  <c r="B26" i="21"/>
  <c r="B24" i="21"/>
  <c r="B22" i="21"/>
  <c r="M20" i="21"/>
  <c r="U20" i="20"/>
  <c r="E20" i="20"/>
  <c r="B32" i="19"/>
  <c r="B30" i="19"/>
  <c r="B28" i="19"/>
  <c r="B26" i="19"/>
  <c r="B24" i="19"/>
  <c r="B22" i="19"/>
  <c r="M20" i="19"/>
  <c r="U20" i="18"/>
  <c r="E20" i="18"/>
  <c r="B32" i="17"/>
  <c r="B30" i="17"/>
  <c r="B28" i="17"/>
  <c r="B26" i="17"/>
  <c r="B24" i="17"/>
  <c r="B22" i="17"/>
  <c r="M20" i="17"/>
  <c r="B21" i="17"/>
  <c r="C20" i="25"/>
  <c r="B27" i="23"/>
  <c r="B29" i="27"/>
  <c r="B25" i="27"/>
  <c r="B21" i="27"/>
  <c r="K20" i="27"/>
  <c r="B31" i="26"/>
  <c r="B27" i="26"/>
  <c r="B23" i="26"/>
  <c r="S20" i="26"/>
  <c r="C20" i="26"/>
  <c r="B29" i="25"/>
  <c r="B25" i="25"/>
  <c r="B21" i="25"/>
  <c r="K20" i="25"/>
  <c r="B31" i="24"/>
  <c r="B27" i="24"/>
  <c r="B23" i="24"/>
  <c r="S20" i="24"/>
  <c r="C20" i="24"/>
  <c r="B29" i="23"/>
  <c r="B25" i="23"/>
  <c r="B21" i="23"/>
  <c r="K20" i="23"/>
  <c r="B31" i="22"/>
  <c r="B27" i="22"/>
  <c r="B23" i="22"/>
  <c r="S20" i="22"/>
  <c r="C20" i="22"/>
  <c r="B29" i="21"/>
  <c r="B25" i="21"/>
  <c r="B21" i="21"/>
  <c r="K20" i="21"/>
  <c r="B31" i="20"/>
  <c r="B27" i="20"/>
  <c r="B23" i="20"/>
  <c r="S20" i="20"/>
  <c r="C20" i="20"/>
  <c r="B29" i="19"/>
  <c r="B25" i="19"/>
  <c r="B21" i="19"/>
  <c r="K20" i="19"/>
  <c r="B31" i="18"/>
  <c r="B27" i="18"/>
  <c r="B23" i="18"/>
  <c r="S20" i="18"/>
  <c r="B29" i="17"/>
  <c r="B29" i="24"/>
  <c r="K20" i="24"/>
  <c r="S20" i="23"/>
  <c r="B29" i="22"/>
  <c r="B27" i="21"/>
  <c r="S20" i="21"/>
  <c r="K20" i="20"/>
  <c r="B31" i="19"/>
  <c r="S20" i="19"/>
  <c r="C20" i="17"/>
  <c r="Y20" i="27"/>
  <c r="I20" i="27"/>
  <c r="Q20" i="26"/>
  <c r="Y20" i="25"/>
  <c r="I20" i="25"/>
  <c r="Q20" i="24"/>
  <c r="Y20" i="23"/>
  <c r="I20" i="23"/>
  <c r="Q20" i="22"/>
  <c r="Y20" i="21"/>
  <c r="I20" i="21"/>
  <c r="Q20" i="20"/>
  <c r="Y20" i="19"/>
  <c r="I20" i="19"/>
  <c r="Q20" i="18"/>
  <c r="Y20" i="17"/>
  <c r="B31" i="25"/>
  <c r="B21" i="24"/>
  <c r="K20" i="22"/>
  <c r="B31" i="21"/>
  <c r="B21" i="20"/>
  <c r="B23" i="19"/>
  <c r="B21" i="18"/>
  <c r="W20" i="27"/>
  <c r="G20" i="27"/>
  <c r="O20" i="26"/>
  <c r="W20" i="25"/>
  <c r="G20" i="25"/>
  <c r="O20" i="24"/>
  <c r="W20" i="23"/>
  <c r="G20" i="23"/>
  <c r="O20" i="22"/>
  <c r="W20" i="21"/>
  <c r="G20" i="21"/>
  <c r="O20" i="20"/>
  <c r="W20" i="19"/>
  <c r="G20" i="19"/>
  <c r="O20" i="18"/>
  <c r="W20" i="17"/>
  <c r="G20" i="17"/>
  <c r="B23" i="25"/>
  <c r="B23" i="23"/>
  <c r="C20" i="19"/>
  <c r="B29" i="18"/>
  <c r="B23" i="17"/>
  <c r="B40" i="17"/>
  <c r="D39" i="21"/>
  <c r="D39" i="2"/>
  <c r="D39" i="22"/>
  <c r="B39" i="20"/>
  <c r="D39" i="23"/>
  <c r="B39" i="18"/>
  <c r="D39" i="24"/>
  <c r="B39" i="21"/>
  <c r="D39" i="25"/>
  <c r="D39" i="18"/>
  <c r="D39" i="26"/>
  <c r="D40" i="2"/>
  <c r="B39" i="23"/>
  <c r="D39" i="27"/>
  <c r="B39" i="22"/>
  <c r="B41" i="2"/>
  <c r="D39" i="19"/>
  <c r="B39" i="25"/>
  <c r="B39" i="24"/>
  <c r="D41" i="2"/>
  <c r="B39" i="19"/>
  <c r="B39" i="27"/>
  <c r="D38" i="2"/>
  <c r="B39" i="26"/>
  <c r="D40" i="17"/>
  <c r="D39" i="20"/>
  <c r="D106" i="27"/>
  <c r="D101" i="27"/>
  <c r="D97" i="27"/>
  <c r="D92" i="27"/>
  <c r="D87" i="27"/>
  <c r="D83" i="27"/>
  <c r="D78" i="27"/>
  <c r="D73" i="27"/>
  <c r="D69" i="27"/>
  <c r="D64" i="27"/>
  <c r="D59" i="27"/>
  <c r="D55" i="27"/>
  <c r="D50" i="27"/>
  <c r="D45" i="27"/>
  <c r="D41" i="27"/>
  <c r="D36" i="27"/>
  <c r="D108" i="26"/>
  <c r="D104" i="26"/>
  <c r="D99" i="26"/>
  <c r="D94" i="26"/>
  <c r="D90" i="26"/>
  <c r="D85" i="26"/>
  <c r="D80" i="26"/>
  <c r="D76" i="26"/>
  <c r="D71" i="26"/>
  <c r="D66" i="26"/>
  <c r="D62" i="26"/>
  <c r="D57" i="26"/>
  <c r="D52" i="26"/>
  <c r="D48" i="26"/>
  <c r="D43" i="26"/>
  <c r="D38" i="26"/>
  <c r="D34" i="26"/>
  <c r="D106" i="25"/>
  <c r="D101" i="25"/>
  <c r="D97" i="25"/>
  <c r="D92" i="25"/>
  <c r="D87" i="25"/>
  <c r="D83" i="25"/>
  <c r="D78" i="25"/>
  <c r="D73" i="25"/>
  <c r="D69" i="25"/>
  <c r="D64" i="25"/>
  <c r="D59" i="25"/>
  <c r="D55" i="25"/>
  <c r="D50" i="25"/>
  <c r="D45" i="25"/>
  <c r="D41" i="25"/>
  <c r="D36" i="25"/>
  <c r="D108" i="24"/>
  <c r="D104" i="24"/>
  <c r="D99" i="24"/>
  <c r="D94" i="24"/>
  <c r="D90" i="24"/>
  <c r="D85" i="24"/>
  <c r="D80" i="24"/>
  <c r="D76" i="24"/>
  <c r="D71" i="24"/>
  <c r="D66" i="24"/>
  <c r="D62" i="24"/>
  <c r="D57" i="24"/>
  <c r="D52" i="24"/>
  <c r="D48" i="24"/>
  <c r="D43" i="24"/>
  <c r="D38" i="24"/>
  <c r="D34" i="24"/>
  <c r="D106" i="22"/>
  <c r="D101" i="22"/>
  <c r="D97" i="22"/>
  <c r="D92" i="22"/>
  <c r="D87" i="22"/>
  <c r="D83" i="22"/>
  <c r="D78" i="22"/>
  <c r="D73" i="22"/>
  <c r="D69" i="22"/>
  <c r="D64" i="22"/>
  <c r="D59" i="22"/>
  <c r="D55" i="22"/>
  <c r="D50" i="22"/>
  <c r="D45" i="22"/>
  <c r="D41" i="22"/>
  <c r="D36" i="22"/>
  <c r="D108" i="21"/>
  <c r="D104" i="21"/>
  <c r="D99" i="21"/>
  <c r="D94" i="21"/>
  <c r="D90" i="21"/>
  <c r="D85" i="21"/>
  <c r="D80" i="21"/>
  <c r="D76" i="21"/>
  <c r="D71" i="21"/>
  <c r="D66" i="21"/>
  <c r="D62" i="21"/>
  <c r="D57" i="21"/>
  <c r="D52" i="21"/>
  <c r="D48" i="21"/>
  <c r="D43" i="21"/>
  <c r="D38" i="21"/>
  <c r="D34" i="21"/>
  <c r="D108" i="27"/>
  <c r="D104" i="27"/>
  <c r="D99" i="27"/>
  <c r="D94" i="27"/>
  <c r="D90" i="27"/>
  <c r="D85" i="27"/>
  <c r="D80" i="27"/>
  <c r="D76" i="27"/>
  <c r="D71" i="27"/>
  <c r="D66" i="27"/>
  <c r="D62" i="27"/>
  <c r="D57" i="27"/>
  <c r="D52" i="27"/>
  <c r="D48" i="27"/>
  <c r="D43" i="27"/>
  <c r="D38" i="27"/>
  <c r="D34" i="27"/>
  <c r="D106" i="26"/>
  <c r="D101" i="26"/>
  <c r="D97" i="26"/>
  <c r="D92" i="26"/>
  <c r="D87" i="26"/>
  <c r="D83" i="26"/>
  <c r="D78" i="26"/>
  <c r="D73" i="26"/>
  <c r="D69" i="26"/>
  <c r="D64" i="26"/>
  <c r="D59" i="26"/>
  <c r="D55" i="26"/>
  <c r="D50" i="26"/>
  <c r="D45" i="26"/>
  <c r="D41" i="26"/>
  <c r="D36" i="26"/>
  <c r="D108" i="25"/>
  <c r="D104" i="25"/>
  <c r="D99" i="25"/>
  <c r="D94" i="25"/>
  <c r="D90" i="25"/>
  <c r="D85" i="25"/>
  <c r="D80" i="25"/>
  <c r="D76" i="25"/>
  <c r="D71" i="25"/>
  <c r="D66" i="25"/>
  <c r="D62" i="25"/>
  <c r="D57" i="25"/>
  <c r="D52" i="25"/>
  <c r="D48" i="25"/>
  <c r="D43" i="25"/>
  <c r="D38" i="25"/>
  <c r="D34" i="25"/>
  <c r="D106" i="24"/>
  <c r="D101" i="24"/>
  <c r="D97" i="24"/>
  <c r="D92" i="24"/>
  <c r="D87" i="24"/>
  <c r="D83" i="24"/>
  <c r="D78" i="24"/>
  <c r="D73" i="24"/>
  <c r="D69" i="24"/>
  <c r="D64" i="24"/>
  <c r="D59" i="24"/>
  <c r="D55" i="24"/>
  <c r="D50" i="24"/>
  <c r="D45" i="24"/>
  <c r="D41" i="24"/>
  <c r="D36" i="24"/>
  <c r="D108" i="22"/>
  <c r="D104" i="22"/>
  <c r="D99" i="22"/>
  <c r="D94" i="22"/>
  <c r="D90" i="22"/>
  <c r="D85" i="22"/>
  <c r="D80" i="22"/>
  <c r="D76" i="22"/>
  <c r="D71" i="22"/>
  <c r="D66" i="22"/>
  <c r="D62" i="22"/>
  <c r="D57" i="22"/>
  <c r="D52" i="22"/>
  <c r="D48" i="22"/>
  <c r="D43" i="22"/>
  <c r="D38" i="22"/>
  <c r="D34" i="22"/>
  <c r="D106" i="21"/>
  <c r="D101" i="21"/>
  <c r="D97" i="21"/>
  <c r="D92" i="21"/>
  <c r="D87" i="21"/>
  <c r="D83" i="21"/>
  <c r="D78" i="21"/>
  <c r="D73" i="21"/>
  <c r="D69" i="21"/>
  <c r="D64" i="21"/>
  <c r="D59" i="21"/>
  <c r="D55" i="21"/>
  <c r="D50" i="21"/>
  <c r="D45" i="21"/>
  <c r="D41" i="21"/>
  <c r="D36" i="21"/>
  <c r="D108" i="20"/>
  <c r="D104" i="20"/>
  <c r="D99" i="20"/>
  <c r="D94" i="20"/>
  <c r="D90" i="20"/>
  <c r="D85" i="20"/>
  <c r="D80" i="20"/>
  <c r="D76" i="20"/>
  <c r="D71" i="20"/>
  <c r="D66" i="20"/>
  <c r="D62" i="20"/>
  <c r="D57" i="20"/>
  <c r="D52" i="20"/>
  <c r="D48" i="20"/>
  <c r="D107" i="27"/>
  <c r="D102" i="27"/>
  <c r="D98" i="27"/>
  <c r="D93" i="27"/>
  <c r="D88" i="27"/>
  <c r="D84" i="27"/>
  <c r="D79" i="27"/>
  <c r="D74" i="27"/>
  <c r="D70" i="27"/>
  <c r="D65" i="27"/>
  <c r="D60" i="27"/>
  <c r="D56" i="27"/>
  <c r="D51" i="27"/>
  <c r="D46" i="27"/>
  <c r="D42" i="27"/>
  <c r="D37" i="27"/>
  <c r="D109" i="26"/>
  <c r="D105" i="26"/>
  <c r="D100" i="26"/>
  <c r="D95" i="26"/>
  <c r="D91" i="26"/>
  <c r="D86" i="26"/>
  <c r="D81" i="26"/>
  <c r="D77" i="26"/>
  <c r="D72" i="26"/>
  <c r="D67" i="26"/>
  <c r="D63" i="26"/>
  <c r="D58" i="26"/>
  <c r="D53" i="26"/>
  <c r="D49" i="26"/>
  <c r="D44" i="26"/>
  <c r="D35" i="26"/>
  <c r="D107" i="25"/>
  <c r="D102" i="25"/>
  <c r="D98" i="25"/>
  <c r="D93" i="25"/>
  <c r="D88" i="25"/>
  <c r="D84" i="25"/>
  <c r="D79" i="25"/>
  <c r="D74" i="25"/>
  <c r="D70" i="25"/>
  <c r="D65" i="25"/>
  <c r="D60" i="25"/>
  <c r="D56" i="25"/>
  <c r="D51" i="25"/>
  <c r="D46" i="25"/>
  <c r="D42" i="25"/>
  <c r="D37" i="25"/>
  <c r="D109" i="24"/>
  <c r="D105" i="24"/>
  <c r="D100" i="24"/>
  <c r="D95" i="24"/>
  <c r="D91" i="24"/>
  <c r="D86" i="24"/>
  <c r="D81" i="24"/>
  <c r="D77" i="24"/>
  <c r="D72" i="24"/>
  <c r="D67" i="24"/>
  <c r="D63" i="24"/>
  <c r="D58" i="24"/>
  <c r="D53" i="24"/>
  <c r="D49" i="24"/>
  <c r="D44" i="24"/>
  <c r="D35" i="24"/>
  <c r="D107" i="22"/>
  <c r="D102" i="22"/>
  <c r="D98" i="22"/>
  <c r="D93" i="22"/>
  <c r="D88" i="22"/>
  <c r="D84" i="22"/>
  <c r="D79" i="22"/>
  <c r="D74" i="22"/>
  <c r="D70" i="22"/>
  <c r="D65" i="22"/>
  <c r="D60" i="22"/>
  <c r="D56" i="22"/>
  <c r="D51" i="22"/>
  <c r="D46" i="22"/>
  <c r="D42" i="22"/>
  <c r="D37" i="22"/>
  <c r="D109" i="21"/>
  <c r="D105" i="21"/>
  <c r="D100" i="21"/>
  <c r="D95" i="21"/>
  <c r="D91" i="21"/>
  <c r="D86" i="21"/>
  <c r="D81" i="21"/>
  <c r="D77" i="21"/>
  <c r="D72" i="21"/>
  <c r="D67" i="21"/>
  <c r="D63" i="21"/>
  <c r="D58" i="21"/>
  <c r="D53" i="21"/>
  <c r="D49" i="21"/>
  <c r="D44" i="21"/>
  <c r="D35" i="21"/>
  <c r="D105" i="27"/>
  <c r="D86" i="27"/>
  <c r="D67" i="27"/>
  <c r="D49" i="27"/>
  <c r="D107" i="26"/>
  <c r="D88" i="26"/>
  <c r="D70" i="26"/>
  <c r="D51" i="26"/>
  <c r="D109" i="25"/>
  <c r="D91" i="25"/>
  <c r="D72" i="25"/>
  <c r="D53" i="25"/>
  <c r="D35" i="25"/>
  <c r="D93" i="24"/>
  <c r="D74" i="24"/>
  <c r="D56" i="24"/>
  <c r="D37" i="24"/>
  <c r="D95" i="22"/>
  <c r="D77" i="22"/>
  <c r="D58" i="22"/>
  <c r="D98" i="21"/>
  <c r="D79" i="21"/>
  <c r="D60" i="21"/>
  <c r="D42" i="21"/>
  <c r="D100" i="20"/>
  <c r="D97" i="20"/>
  <c r="D93" i="20"/>
  <c r="D81" i="20"/>
  <c r="D78" i="20"/>
  <c r="D74" i="20"/>
  <c r="D63" i="20"/>
  <c r="D59" i="20"/>
  <c r="D56" i="20"/>
  <c r="D44" i="20"/>
  <c r="D35" i="20"/>
  <c r="B12" i="27"/>
  <c r="B7" i="27"/>
  <c r="B14" i="26"/>
  <c r="B11" i="26"/>
  <c r="B8" i="26"/>
  <c r="B4" i="26"/>
  <c r="B12" i="25"/>
  <c r="B7" i="25"/>
  <c r="B14" i="24"/>
  <c r="B8" i="24"/>
  <c r="B4" i="24"/>
  <c r="B13" i="23"/>
  <c r="B7" i="23"/>
  <c r="B14" i="22"/>
  <c r="B8" i="22"/>
  <c r="B14" i="21"/>
  <c r="B5" i="21"/>
  <c r="B4" i="21"/>
  <c r="B13" i="20"/>
  <c r="B8" i="20"/>
  <c r="B5" i="20"/>
  <c r="D107" i="19"/>
  <c r="D102" i="19"/>
  <c r="D98" i="19"/>
  <c r="D93" i="19"/>
  <c r="D88" i="19"/>
  <c r="D84" i="19"/>
  <c r="D79" i="19"/>
  <c r="D74" i="19"/>
  <c r="D70" i="19"/>
  <c r="D65" i="19"/>
  <c r="D60" i="19"/>
  <c r="D56" i="19"/>
  <c r="D51" i="19"/>
  <c r="D46" i="19"/>
  <c r="D42" i="19"/>
  <c r="D37" i="19"/>
  <c r="B15" i="19"/>
  <c r="B12" i="19"/>
  <c r="B9" i="19"/>
  <c r="B6" i="19"/>
  <c r="B13" i="18"/>
  <c r="B10" i="18"/>
  <c r="B8" i="18"/>
  <c r="B5" i="18"/>
  <c r="D108" i="17"/>
  <c r="D103" i="17"/>
  <c r="D95" i="27"/>
  <c r="D77" i="27"/>
  <c r="D58" i="27"/>
  <c r="D98" i="26"/>
  <c r="D79" i="26"/>
  <c r="D60" i="26"/>
  <c r="D42" i="26"/>
  <c r="D100" i="25"/>
  <c r="D81" i="25"/>
  <c r="D63" i="25"/>
  <c r="D44" i="25"/>
  <c r="D102" i="24"/>
  <c r="D84" i="24"/>
  <c r="D65" i="24"/>
  <c r="D46" i="24"/>
  <c r="D105" i="22"/>
  <c r="D86" i="22"/>
  <c r="D67" i="22"/>
  <c r="D49" i="22"/>
  <c r="D107" i="21"/>
  <c r="D88" i="21"/>
  <c r="D70" i="21"/>
  <c r="D51" i="21"/>
  <c r="D109" i="20"/>
  <c r="D106" i="20"/>
  <c r="D102" i="20"/>
  <c r="D91" i="20"/>
  <c r="D87" i="20"/>
  <c r="D84" i="20"/>
  <c r="D72" i="20"/>
  <c r="D69" i="20"/>
  <c r="D65" i="20"/>
  <c r="D53" i="20"/>
  <c r="D50" i="20"/>
  <c r="D46" i="20"/>
  <c r="D42" i="20"/>
  <c r="D37" i="20"/>
  <c r="B15" i="27"/>
  <c r="B8" i="27"/>
  <c r="B4" i="27"/>
  <c r="B13" i="26"/>
  <c r="B7" i="26"/>
  <c r="B11" i="25"/>
  <c r="B4" i="25"/>
  <c r="B12" i="24"/>
  <c r="B14" i="23"/>
  <c r="B11" i="23"/>
  <c r="B4" i="23"/>
  <c r="B13" i="22"/>
  <c r="B10" i="22"/>
  <c r="B6" i="22"/>
  <c r="B4" i="22"/>
  <c r="B14" i="20"/>
  <c r="B12" i="20"/>
  <c r="B6" i="20"/>
  <c r="D109" i="19"/>
  <c r="D105" i="19"/>
  <c r="D100" i="19"/>
  <c r="D95" i="19"/>
  <c r="D91" i="19"/>
  <c r="D86" i="19"/>
  <c r="D81" i="19"/>
  <c r="D77" i="19"/>
  <c r="D72" i="19"/>
  <c r="D67" i="19"/>
  <c r="D63" i="19"/>
  <c r="D58" i="19"/>
  <c r="D53" i="19"/>
  <c r="D49" i="19"/>
  <c r="D44" i="19"/>
  <c r="D35" i="19"/>
  <c r="B11" i="19"/>
  <c r="B5" i="19"/>
  <c r="B14" i="18"/>
  <c r="B9" i="18"/>
  <c r="B7" i="18"/>
  <c r="D110" i="17"/>
  <c r="D106" i="17"/>
  <c r="D101" i="17"/>
  <c r="D96" i="17"/>
  <c r="D92" i="17"/>
  <c r="D87" i="17"/>
  <c r="D82" i="17"/>
  <c r="D78" i="17"/>
  <c r="D73" i="17"/>
  <c r="D68" i="17"/>
  <c r="D64" i="17"/>
  <c r="D59" i="17"/>
  <c r="D54" i="17"/>
  <c r="D50" i="17"/>
  <c r="D45" i="17"/>
  <c r="D100" i="27"/>
  <c r="D81" i="27"/>
  <c r="D63" i="27"/>
  <c r="D44" i="27"/>
  <c r="D102" i="26"/>
  <c r="D84" i="26"/>
  <c r="D65" i="26"/>
  <c r="D46" i="26"/>
  <c r="D105" i="25"/>
  <c r="D86" i="25"/>
  <c r="D67" i="25"/>
  <c r="D49" i="25"/>
  <c r="D107" i="24"/>
  <c r="D88" i="24"/>
  <c r="D70" i="24"/>
  <c r="D51" i="24"/>
  <c r="D109" i="22"/>
  <c r="D91" i="22"/>
  <c r="D72" i="22"/>
  <c r="D53" i="22"/>
  <c r="D35" i="22"/>
  <c r="D93" i="21"/>
  <c r="D74" i="21"/>
  <c r="D56" i="21"/>
  <c r="D37" i="21"/>
  <c r="D105" i="20"/>
  <c r="D101" i="20"/>
  <c r="D98" i="20"/>
  <c r="D86" i="20"/>
  <c r="D83" i="20"/>
  <c r="D79" i="20"/>
  <c r="D67" i="20"/>
  <c r="D64" i="20"/>
  <c r="D60" i="20"/>
  <c r="D49" i="20"/>
  <c r="D45" i="20"/>
  <c r="D41" i="20"/>
  <c r="D36" i="20"/>
  <c r="B14" i="27"/>
  <c r="B11" i="27"/>
  <c r="B9" i="27"/>
  <c r="B6" i="27"/>
  <c r="B15" i="26"/>
  <c r="B10" i="26"/>
  <c r="B5" i="26"/>
  <c r="B14" i="25"/>
  <c r="B9" i="25"/>
  <c r="B6" i="25"/>
  <c r="B15" i="24"/>
  <c r="B13" i="24"/>
  <c r="B10" i="24"/>
  <c r="B7" i="24"/>
  <c r="B5" i="24"/>
  <c r="B12" i="23"/>
  <c r="B9" i="23"/>
  <c r="B6" i="23"/>
  <c r="B15" i="22"/>
  <c r="B11" i="22"/>
  <c r="B7" i="22"/>
  <c r="B15" i="21"/>
  <c r="B13" i="21"/>
  <c r="B11" i="21"/>
  <c r="B9" i="21"/>
  <c r="B7" i="21"/>
  <c r="B10" i="20"/>
  <c r="B7" i="20"/>
  <c r="D108" i="19"/>
  <c r="D104" i="19"/>
  <c r="D99" i="19"/>
  <c r="D94" i="19"/>
  <c r="D90" i="19"/>
  <c r="D85" i="19"/>
  <c r="D80" i="19"/>
  <c r="D76" i="19"/>
  <c r="D71" i="19"/>
  <c r="D66" i="19"/>
  <c r="D62" i="19"/>
  <c r="D57" i="19"/>
  <c r="D52" i="19"/>
  <c r="D48" i="19"/>
  <c r="D43" i="19"/>
  <c r="D38" i="19"/>
  <c r="D34" i="19"/>
  <c r="B14" i="19"/>
  <c r="B8" i="19"/>
  <c r="B4" i="19"/>
  <c r="B15" i="18"/>
  <c r="B12" i="18"/>
  <c r="D109" i="17"/>
  <c r="D105" i="17"/>
  <c r="D91" i="27"/>
  <c r="D93" i="26"/>
  <c r="D95" i="25"/>
  <c r="D98" i="24"/>
  <c r="D100" i="22"/>
  <c r="D102" i="21"/>
  <c r="D107" i="20"/>
  <c r="D92" i="20"/>
  <c r="D77" i="20"/>
  <c r="D43" i="20"/>
  <c r="B13" i="27"/>
  <c r="B15" i="25"/>
  <c r="B9" i="24"/>
  <c r="B15" i="23"/>
  <c r="B10" i="23"/>
  <c r="B10" i="21"/>
  <c r="B6" i="21"/>
  <c r="D97" i="19"/>
  <c r="D78" i="19"/>
  <c r="D59" i="19"/>
  <c r="D41" i="19"/>
  <c r="B13" i="19"/>
  <c r="D100" i="17"/>
  <c r="D88" i="17"/>
  <c r="D85" i="17"/>
  <c r="D81" i="17"/>
  <c r="D70" i="17"/>
  <c r="D66" i="17"/>
  <c r="D63" i="17"/>
  <c r="D51" i="17"/>
  <c r="D47" i="17"/>
  <c r="D44" i="17"/>
  <c r="D39" i="17"/>
  <c r="D35" i="17"/>
  <c r="B12" i="17"/>
  <c r="B10" i="17"/>
  <c r="B90" i="2"/>
  <c r="D86" i="2"/>
  <c r="B83" i="2"/>
  <c r="B54" i="2"/>
  <c r="O20" i="2"/>
  <c r="D35" i="27"/>
  <c r="D37" i="26"/>
  <c r="D42" i="24"/>
  <c r="D73" i="20"/>
  <c r="B6" i="26"/>
  <c r="B12" i="22"/>
  <c r="D101" i="19"/>
  <c r="D45" i="19"/>
  <c r="B11" i="18"/>
  <c r="D80" i="17"/>
  <c r="D58" i="17"/>
  <c r="D38" i="17"/>
  <c r="B13" i="17"/>
  <c r="Q20" i="2"/>
  <c r="D53" i="27"/>
  <c r="D56" i="26"/>
  <c r="D58" i="25"/>
  <c r="D60" i="24"/>
  <c r="D63" i="22"/>
  <c r="D65" i="21"/>
  <c r="D70" i="20"/>
  <c r="D55" i="20"/>
  <c r="D34" i="20"/>
  <c r="B10" i="27"/>
  <c r="B9" i="26"/>
  <c r="B8" i="25"/>
  <c r="B11" i="24"/>
  <c r="B6" i="24"/>
  <c r="B5" i="22"/>
  <c r="B12" i="21"/>
  <c r="B8" i="21"/>
  <c r="B15" i="20"/>
  <c r="D106" i="19"/>
  <c r="D87" i="19"/>
  <c r="D69" i="19"/>
  <c r="D50" i="19"/>
  <c r="B10" i="19"/>
  <c r="B6" i="18"/>
  <c r="D107" i="17"/>
  <c r="D98" i="17"/>
  <c r="D94" i="17"/>
  <c r="D91" i="17"/>
  <c r="D79" i="17"/>
  <c r="D75" i="17"/>
  <c r="D72" i="17"/>
  <c r="D60" i="17"/>
  <c r="D57" i="17"/>
  <c r="D53" i="17"/>
  <c r="D42" i="17"/>
  <c r="D37" i="17"/>
  <c r="B11" i="17"/>
  <c r="B8" i="17"/>
  <c r="B5" i="17"/>
  <c r="B95" i="2"/>
  <c r="B88" i="2"/>
  <c r="B85" i="2"/>
  <c r="D76" i="2"/>
  <c r="B30" i="2"/>
  <c r="S20" i="2"/>
  <c r="U20" i="2"/>
  <c r="B32" i="2"/>
  <c r="D109" i="27"/>
  <c r="D44" i="22"/>
  <c r="D46" i="21"/>
  <c r="D88" i="20"/>
  <c r="B13" i="25"/>
  <c r="B5" i="23"/>
  <c r="D83" i="19"/>
  <c r="B7" i="19"/>
  <c r="D102" i="17"/>
  <c r="D99" i="17"/>
  <c r="D95" i="17"/>
  <c r="D77" i="17"/>
  <c r="D65" i="17"/>
  <c r="D61" i="17"/>
  <c r="D46" i="17"/>
  <c r="B15" i="17"/>
  <c r="B87" i="2"/>
  <c r="B29" i="2"/>
  <c r="D72" i="27"/>
  <c r="D74" i="26"/>
  <c r="D77" i="25"/>
  <c r="D79" i="24"/>
  <c r="D81" i="22"/>
  <c r="D84" i="21"/>
  <c r="D95" i="20"/>
  <c r="D51" i="20"/>
  <c r="D38" i="20"/>
  <c r="B5" i="27"/>
  <c r="B12" i="26"/>
  <c r="B10" i="25"/>
  <c r="B8" i="23"/>
  <c r="B9" i="22"/>
  <c r="B9" i="20"/>
  <c r="B4" i="20"/>
  <c r="D92" i="19"/>
  <c r="D73" i="19"/>
  <c r="D55" i="19"/>
  <c r="D36" i="19"/>
  <c r="B4" i="18"/>
  <c r="D93" i="17"/>
  <c r="D89" i="17"/>
  <c r="D86" i="17"/>
  <c r="D74" i="17"/>
  <c r="D71" i="17"/>
  <c r="D67" i="17"/>
  <c r="D56" i="17"/>
  <c r="D52" i="17"/>
  <c r="D49" i="17"/>
  <c r="D36" i="17"/>
  <c r="B14" i="17"/>
  <c r="B9" i="17"/>
  <c r="B6" i="17"/>
  <c r="B4" i="17"/>
  <c r="B96" i="2"/>
  <c r="B89" i="2"/>
  <c r="B86" i="2"/>
  <c r="B76" i="2"/>
  <c r="B31" i="2"/>
  <c r="B28" i="2"/>
  <c r="D58" i="20"/>
  <c r="B5" i="25"/>
  <c r="B11" i="20"/>
  <c r="D64" i="19"/>
  <c r="D84" i="17"/>
  <c r="D43" i="17"/>
  <c r="B7" i="17"/>
  <c r="D103" i="2"/>
  <c r="B48" i="20"/>
  <c r="B39" i="2"/>
  <c r="D61" i="2"/>
  <c r="D93" i="2"/>
  <c r="D102" i="2"/>
  <c r="B57" i="17"/>
  <c r="B82" i="17"/>
  <c r="B98" i="19"/>
  <c r="B85" i="20"/>
  <c r="B106" i="22"/>
  <c r="B97" i="27"/>
  <c r="D94" i="2"/>
  <c r="B39" i="17"/>
  <c r="B92" i="17"/>
  <c r="B107" i="19"/>
  <c r="B64" i="25"/>
  <c r="D69" i="2"/>
  <c r="D89" i="2"/>
  <c r="B102" i="2"/>
  <c r="D111" i="2"/>
  <c r="B43" i="17"/>
  <c r="B68" i="17"/>
  <c r="B95" i="17"/>
  <c r="B56" i="19"/>
  <c r="B87" i="22"/>
  <c r="B78" i="27"/>
  <c r="D99" i="2"/>
  <c r="B85" i="17"/>
  <c r="B40" i="2"/>
  <c r="D75" i="2"/>
  <c r="B94" i="2"/>
  <c r="B106" i="2"/>
  <c r="B49" i="17"/>
  <c r="B71" i="17"/>
  <c r="B96" i="17"/>
  <c r="B42" i="18"/>
  <c r="B51" i="18"/>
  <c r="B60" i="18"/>
  <c r="B70" i="18"/>
  <c r="B79" i="18"/>
  <c r="B88" i="18"/>
  <c r="B98" i="18"/>
  <c r="B107" i="18"/>
  <c r="B84" i="19"/>
  <c r="B74" i="20"/>
  <c r="B45" i="25"/>
  <c r="B110" i="17"/>
  <c r="B41" i="18"/>
  <c r="B50" i="18"/>
  <c r="B59" i="18"/>
  <c r="B69" i="18"/>
  <c r="B78" i="18"/>
  <c r="B87" i="18"/>
  <c r="B97" i="18"/>
  <c r="B106" i="18"/>
  <c r="B49" i="19"/>
  <c r="B67" i="19"/>
  <c r="B86" i="19"/>
  <c r="B105" i="19"/>
  <c r="B46" i="20"/>
  <c r="B69" i="20"/>
  <c r="B94" i="20"/>
  <c r="B62" i="21"/>
  <c r="B59" i="22"/>
  <c r="D36" i="23"/>
  <c r="D45" i="23"/>
  <c r="D55" i="23"/>
  <c r="D64" i="23"/>
  <c r="D73" i="23"/>
  <c r="D83" i="23"/>
  <c r="D92" i="23"/>
  <c r="D101" i="23"/>
  <c r="B38" i="24"/>
  <c r="B36" i="25"/>
  <c r="B34" i="26"/>
  <c r="B108" i="26"/>
  <c r="B106" i="27"/>
  <c r="B56" i="17"/>
  <c r="B74" i="17"/>
  <c r="B93" i="17"/>
  <c r="D35" i="18"/>
  <c r="D46" i="18"/>
  <c r="D56" i="18"/>
  <c r="D65" i="18"/>
  <c r="D74" i="18"/>
  <c r="D84" i="18"/>
  <c r="D93" i="18"/>
  <c r="D102" i="18"/>
  <c r="B36" i="19"/>
  <c r="B55" i="19"/>
  <c r="B73" i="19"/>
  <c r="B92" i="19"/>
  <c r="B43" i="20"/>
  <c r="B70" i="20"/>
  <c r="B92" i="20"/>
  <c r="B57" i="21"/>
  <c r="B55" i="22"/>
  <c r="B52" i="24"/>
  <c r="B50" i="25"/>
  <c r="B48" i="26"/>
  <c r="B45" i="27"/>
  <c r="B105" i="17"/>
  <c r="D36" i="18"/>
  <c r="D45" i="18"/>
  <c r="D55" i="18"/>
  <c r="D64" i="18"/>
  <c r="D73" i="18"/>
  <c r="D83" i="18"/>
  <c r="D92" i="18"/>
  <c r="D101" i="18"/>
  <c r="B34" i="19"/>
  <c r="B52" i="19"/>
  <c r="B71" i="19"/>
  <c r="B90" i="19"/>
  <c r="B108" i="19"/>
  <c r="B41" i="20"/>
  <c r="B64" i="20"/>
  <c r="B90" i="20"/>
  <c r="B48" i="21"/>
  <c r="B45" i="22"/>
  <c r="B43" i="24"/>
  <c r="B41" i="25"/>
  <c r="B38" i="26"/>
  <c r="B36" i="27"/>
  <c r="B36" i="21"/>
  <c r="B55" i="21"/>
  <c r="B73" i="21"/>
  <c r="B92" i="21"/>
  <c r="B34" i="22"/>
  <c r="B52" i="22"/>
  <c r="B71" i="22"/>
  <c r="B90" i="22"/>
  <c r="B108" i="22"/>
  <c r="D44" i="23"/>
  <c r="D53" i="23"/>
  <c r="D63" i="23"/>
  <c r="D72" i="23"/>
  <c r="D81" i="23"/>
  <c r="D91" i="23"/>
  <c r="D100" i="23"/>
  <c r="D109" i="23"/>
  <c r="B50" i="24"/>
  <c r="B69" i="24"/>
  <c r="B87" i="24"/>
  <c r="B106" i="24"/>
  <c r="B48" i="25"/>
  <c r="B66" i="25"/>
  <c r="B85" i="25"/>
  <c r="B104" i="25"/>
  <c r="B45" i="26"/>
  <c r="B64" i="26"/>
  <c r="B83" i="26"/>
  <c r="B101" i="26"/>
  <c r="B43" i="27"/>
  <c r="B62" i="27"/>
  <c r="B80" i="27"/>
  <c r="B99" i="27"/>
  <c r="B49" i="20"/>
  <c r="B67" i="20"/>
  <c r="B86" i="20"/>
  <c r="B105" i="20"/>
  <c r="B46" i="21"/>
  <c r="B65" i="21"/>
  <c r="B84" i="21"/>
  <c r="B102" i="21"/>
  <c r="B49" i="22"/>
  <c r="B67" i="22"/>
  <c r="B86" i="22"/>
  <c r="B105" i="22"/>
  <c r="B42" i="23"/>
  <c r="B51" i="23"/>
  <c r="B60" i="23"/>
  <c r="B70" i="23"/>
  <c r="B79" i="23"/>
  <c r="B88" i="23"/>
  <c r="B98" i="23"/>
  <c r="B107" i="23"/>
  <c r="B46" i="24"/>
  <c r="B65" i="24"/>
  <c r="B84" i="24"/>
  <c r="B102" i="24"/>
  <c r="B49" i="25"/>
  <c r="B67" i="25"/>
  <c r="B86" i="25"/>
  <c r="B105" i="25"/>
  <c r="B46" i="26"/>
  <c r="B65" i="26"/>
  <c r="B84" i="26"/>
  <c r="B102" i="26"/>
  <c r="B49" i="27"/>
  <c r="B67" i="27"/>
  <c r="B86" i="27"/>
  <c r="B105" i="27"/>
  <c r="B49" i="21"/>
  <c r="B67" i="21"/>
  <c r="B86" i="21"/>
  <c r="B105" i="21"/>
  <c r="B46" i="22"/>
  <c r="B65" i="22"/>
  <c r="B84" i="22"/>
  <c r="B102" i="22"/>
  <c r="B38" i="23"/>
  <c r="B48" i="23"/>
  <c r="B57" i="23"/>
  <c r="B66" i="23"/>
  <c r="B76" i="23"/>
  <c r="B85" i="23"/>
  <c r="B94" i="23"/>
  <c r="B104" i="23"/>
  <c r="B44" i="24"/>
  <c r="B63" i="24"/>
  <c r="B81" i="24"/>
  <c r="B100" i="24"/>
  <c r="B42" i="25"/>
  <c r="B60" i="25"/>
  <c r="B79" i="25"/>
  <c r="B98" i="25"/>
  <c r="B44" i="26"/>
  <c r="B63" i="26"/>
  <c r="B81" i="26"/>
  <c r="B100" i="26"/>
  <c r="B42" i="27"/>
  <c r="B60" i="27"/>
  <c r="B79" i="27"/>
  <c r="B98" i="27"/>
  <c r="B37" i="26"/>
  <c r="B37" i="23"/>
  <c r="B37" i="20"/>
  <c r="D37" i="18"/>
  <c r="B37" i="27"/>
  <c r="D37" i="23"/>
  <c r="B37" i="21"/>
  <c r="D92" i="2"/>
  <c r="D48" i="2"/>
  <c r="B75" i="2"/>
  <c r="B108" i="2"/>
  <c r="B45" i="17"/>
  <c r="B94" i="17"/>
  <c r="B60" i="19"/>
  <c r="B34" i="21"/>
  <c r="D96" i="2"/>
  <c r="B63" i="17"/>
  <c r="B59" i="27"/>
  <c r="D55" i="2"/>
  <c r="D82" i="2"/>
  <c r="D100" i="2"/>
  <c r="B110" i="2"/>
  <c r="B53" i="17"/>
  <c r="B75" i="17"/>
  <c r="B101" i="17"/>
  <c r="B79" i="19"/>
  <c r="B78" i="20"/>
  <c r="B108" i="21"/>
  <c r="B99" i="26"/>
  <c r="B69" i="2"/>
  <c r="B111" i="2"/>
  <c r="B81" i="17"/>
  <c r="B88" i="19"/>
  <c r="B66" i="24"/>
  <c r="B61" i="2"/>
  <c r="D87" i="2"/>
  <c r="B100" i="2"/>
  <c r="D109" i="2"/>
  <c r="B61" i="17"/>
  <c r="B87" i="17"/>
  <c r="B90" i="21"/>
  <c r="B80" i="26"/>
  <c r="B92" i="2"/>
  <c r="B66" i="17"/>
  <c r="B69" i="22"/>
  <c r="D68" i="2"/>
  <c r="D90" i="2"/>
  <c r="B103" i="2"/>
  <c r="B36" i="17"/>
  <c r="B67" i="17"/>
  <c r="B89" i="17"/>
  <c r="B49" i="18"/>
  <c r="B58" i="18"/>
  <c r="B67" i="18"/>
  <c r="B77" i="18"/>
  <c r="B86" i="18"/>
  <c r="B95" i="18"/>
  <c r="B105" i="18"/>
  <c r="B65" i="19"/>
  <c r="B66" i="20"/>
  <c r="B48" i="24"/>
  <c r="B106" i="17"/>
  <c r="B38" i="18"/>
  <c r="B48" i="18"/>
  <c r="B57" i="18"/>
  <c r="B66" i="18"/>
  <c r="B76" i="18"/>
  <c r="B85" i="18"/>
  <c r="B94" i="18"/>
  <c r="B104" i="18"/>
  <c r="B44" i="19"/>
  <c r="B63" i="19"/>
  <c r="B81" i="19"/>
  <c r="B100" i="19"/>
  <c r="B42" i="20"/>
  <c r="B65" i="20"/>
  <c r="B87" i="20"/>
  <c r="B43" i="21"/>
  <c r="B41" i="22"/>
  <c r="D34" i="23"/>
  <c r="D43" i="23"/>
  <c r="D52" i="23"/>
  <c r="D62" i="23"/>
  <c r="D71" i="23"/>
  <c r="D80" i="23"/>
  <c r="D90" i="23"/>
  <c r="D99" i="23"/>
  <c r="D108" i="23"/>
  <c r="B94" i="24"/>
  <c r="B92" i="25"/>
  <c r="B90" i="26"/>
  <c r="B87" i="27"/>
  <c r="B51" i="17"/>
  <c r="B70" i="17"/>
  <c r="B88" i="17"/>
  <c r="B107" i="17"/>
  <c r="D44" i="18"/>
  <c r="D53" i="18"/>
  <c r="D63" i="18"/>
  <c r="D72" i="18"/>
  <c r="D81" i="18"/>
  <c r="D91" i="18"/>
  <c r="D100" i="18"/>
  <c r="D109" i="18"/>
  <c r="B50" i="19"/>
  <c r="B69" i="19"/>
  <c r="B87" i="19"/>
  <c r="B106" i="19"/>
  <c r="B38" i="20"/>
  <c r="B62" i="20"/>
  <c r="B88" i="20"/>
  <c r="B38" i="21"/>
  <c r="B36" i="22"/>
  <c r="B34" i="24"/>
  <c r="B108" i="24"/>
  <c r="B106" i="25"/>
  <c r="B104" i="26"/>
  <c r="B101" i="27"/>
  <c r="D34" i="18"/>
  <c r="D43" i="18"/>
  <c r="D52" i="18"/>
  <c r="D62" i="18"/>
  <c r="D71" i="18"/>
  <c r="D80" i="18"/>
  <c r="D90" i="18"/>
  <c r="D99" i="18"/>
  <c r="D108" i="18"/>
  <c r="B48" i="19"/>
  <c r="B66" i="19"/>
  <c r="B85" i="19"/>
  <c r="B104" i="19"/>
  <c r="B36" i="20"/>
  <c r="B60" i="20"/>
  <c r="B83" i="20"/>
  <c r="B108" i="20"/>
  <c r="B104" i="21"/>
  <c r="B101" i="22"/>
  <c r="B99" i="24"/>
  <c r="B97" i="25"/>
  <c r="B94" i="26"/>
  <c r="B92" i="27"/>
  <c r="B50" i="21"/>
  <c r="B69" i="21"/>
  <c r="B87" i="21"/>
  <c r="B106" i="21"/>
  <c r="B48" i="22"/>
  <c r="B66" i="22"/>
  <c r="B85" i="22"/>
  <c r="B104" i="22"/>
  <c r="D42" i="23"/>
  <c r="D51" i="23"/>
  <c r="D60" i="23"/>
  <c r="D70" i="23"/>
  <c r="D79" i="23"/>
  <c r="D88" i="23"/>
  <c r="D98" i="23"/>
  <c r="D107" i="23"/>
  <c r="B45" i="24"/>
  <c r="B64" i="24"/>
  <c r="B83" i="24"/>
  <c r="B101" i="24"/>
  <c r="B43" i="25"/>
  <c r="B62" i="25"/>
  <c r="B80" i="25"/>
  <c r="B99" i="25"/>
  <c r="B41" i="26"/>
  <c r="B59" i="26"/>
  <c r="B78" i="26"/>
  <c r="B97" i="26"/>
  <c r="B38" i="27"/>
  <c r="B57" i="27"/>
  <c r="B76" i="27"/>
  <c r="B94" i="27"/>
  <c r="B44" i="20"/>
  <c r="B63" i="20"/>
  <c r="B81" i="20"/>
  <c r="B100" i="20"/>
  <c r="B42" i="21"/>
  <c r="B60" i="21"/>
  <c r="B79" i="21"/>
  <c r="B98" i="21"/>
  <c r="B44" i="22"/>
  <c r="B63" i="22"/>
  <c r="B81" i="22"/>
  <c r="B100" i="22"/>
  <c r="B49" i="23"/>
  <c r="B58" i="23"/>
  <c r="B67" i="23"/>
  <c r="B77" i="23"/>
  <c r="B86" i="23"/>
  <c r="B95" i="23"/>
  <c r="B105" i="23"/>
  <c r="B42" i="24"/>
  <c r="B60" i="24"/>
  <c r="B79" i="24"/>
  <c r="B98" i="24"/>
  <c r="B44" i="25"/>
  <c r="B63" i="25"/>
  <c r="B81" i="25"/>
  <c r="B100" i="25"/>
  <c r="B42" i="26"/>
  <c r="B60" i="26"/>
  <c r="B79" i="26"/>
  <c r="B98" i="26"/>
  <c r="B44" i="27"/>
  <c r="B63" i="27"/>
  <c r="B81" i="27"/>
  <c r="B100" i="27"/>
  <c r="B44" i="21"/>
  <c r="B63" i="21"/>
  <c r="B81" i="21"/>
  <c r="B100" i="21"/>
  <c r="B42" i="22"/>
  <c r="B60" i="22"/>
  <c r="B79" i="22"/>
  <c r="B98" i="22"/>
  <c r="B36" i="23"/>
  <c r="B45" i="23"/>
  <c r="B55" i="23"/>
  <c r="B64" i="23"/>
  <c r="B73" i="23"/>
  <c r="B83" i="23"/>
  <c r="B92" i="23"/>
  <c r="B101" i="23"/>
  <c r="B35" i="24"/>
  <c r="B58" i="24"/>
  <c r="B77" i="24"/>
  <c r="B95" i="24"/>
  <c r="B56" i="25"/>
  <c r="B74" i="25"/>
  <c r="B93" i="25"/>
  <c r="B35" i="26"/>
  <c r="B58" i="26"/>
  <c r="B77" i="26"/>
  <c r="B95" i="26"/>
  <c r="B56" i="27"/>
  <c r="B74" i="27"/>
  <c r="B93" i="27"/>
  <c r="B47" i="17"/>
  <c r="B62" i="26"/>
  <c r="D97" i="2"/>
  <c r="B72" i="17"/>
  <c r="D47" i="2"/>
  <c r="B35" i="17"/>
  <c r="B71" i="21"/>
  <c r="B68" i="2"/>
  <c r="D95" i="2"/>
  <c r="D104" i="2"/>
  <c r="B37" i="17"/>
  <c r="B64" i="17"/>
  <c r="B91" i="17"/>
  <c r="B42" i="19"/>
  <c r="B93" i="20"/>
  <c r="B104" i="24"/>
  <c r="D101" i="2"/>
  <c r="B54" i="17"/>
  <c r="B108" i="17"/>
  <c r="B35" i="20"/>
  <c r="B48" i="2"/>
  <c r="B82" i="2"/>
  <c r="B93" i="2"/>
  <c r="B104" i="2"/>
  <c r="B50" i="17"/>
  <c r="B77" i="17"/>
  <c r="B99" i="17"/>
  <c r="B74" i="19"/>
  <c r="B97" i="20"/>
  <c r="B85" i="24"/>
  <c r="D54" i="2"/>
  <c r="B109" i="2"/>
  <c r="B100" i="17"/>
  <c r="B47" i="2"/>
  <c r="D106" i="2"/>
  <c r="B99" i="2"/>
  <c r="D108" i="2"/>
  <c r="B52" i="17"/>
  <c r="B78" i="17"/>
  <c r="B103" i="17"/>
  <c r="B44" i="18"/>
  <c r="B53" i="18"/>
  <c r="B63" i="18"/>
  <c r="B72" i="18"/>
  <c r="B81" i="18"/>
  <c r="B91" i="18"/>
  <c r="B100" i="18"/>
  <c r="B109" i="18"/>
  <c r="B102" i="19"/>
  <c r="B52" i="21"/>
  <c r="B43" i="26"/>
  <c r="B34" i="18"/>
  <c r="B43" i="18"/>
  <c r="B52" i="18"/>
  <c r="B62" i="18"/>
  <c r="B71" i="18"/>
  <c r="B80" i="18"/>
  <c r="B90" i="18"/>
  <c r="B99" i="18"/>
  <c r="B108" i="18"/>
  <c r="B53" i="19"/>
  <c r="B72" i="19"/>
  <c r="B91" i="19"/>
  <c r="B109" i="19"/>
  <c r="B50" i="20"/>
  <c r="B76" i="20"/>
  <c r="B102" i="20"/>
  <c r="B80" i="21"/>
  <c r="B78" i="22"/>
  <c r="D38" i="23"/>
  <c r="D48" i="23"/>
  <c r="D57" i="23"/>
  <c r="D66" i="23"/>
  <c r="D76" i="23"/>
  <c r="D85" i="23"/>
  <c r="D94" i="23"/>
  <c r="D104" i="23"/>
  <c r="B57" i="24"/>
  <c r="B55" i="25"/>
  <c r="B52" i="26"/>
  <c r="B50" i="27"/>
  <c r="B42" i="17"/>
  <c r="B60" i="17"/>
  <c r="B79" i="17"/>
  <c r="B98" i="17"/>
  <c r="D49" i="18"/>
  <c r="D58" i="18"/>
  <c r="D67" i="18"/>
  <c r="D77" i="18"/>
  <c r="D86" i="18"/>
  <c r="D95" i="18"/>
  <c r="D105" i="18"/>
  <c r="B41" i="19"/>
  <c r="B59" i="19"/>
  <c r="B78" i="19"/>
  <c r="B97" i="19"/>
  <c r="B51" i="20"/>
  <c r="B73" i="20"/>
  <c r="B99" i="20"/>
  <c r="B76" i="21"/>
  <c r="B73" i="22"/>
  <c r="B71" i="24"/>
  <c r="B69" i="25"/>
  <c r="B66" i="26"/>
  <c r="B64" i="27"/>
  <c r="B109" i="17"/>
  <c r="D38" i="18"/>
  <c r="D48" i="18"/>
  <c r="D57" i="18"/>
  <c r="D66" i="18"/>
  <c r="D76" i="18"/>
  <c r="D85" i="18"/>
  <c r="D94" i="18"/>
  <c r="D104" i="18"/>
  <c r="B38" i="19"/>
  <c r="B57" i="19"/>
  <c r="B76" i="19"/>
  <c r="B94" i="19"/>
  <c r="B45" i="20"/>
  <c r="B71" i="20"/>
  <c r="B98" i="20"/>
  <c r="B66" i="21"/>
  <c r="B64" i="22"/>
  <c r="B62" i="24"/>
  <c r="B59" i="25"/>
  <c r="B57" i="26"/>
  <c r="B55" i="27"/>
  <c r="B41" i="21"/>
  <c r="B59" i="21"/>
  <c r="B78" i="21"/>
  <c r="B97" i="21"/>
  <c r="B38" i="22"/>
  <c r="B57" i="22"/>
  <c r="B76" i="22"/>
  <c r="B94" i="22"/>
  <c r="D35" i="23"/>
  <c r="D46" i="23"/>
  <c r="D56" i="23"/>
  <c r="D65" i="23"/>
  <c r="D74" i="23"/>
  <c r="D84" i="23"/>
  <c r="D93" i="23"/>
  <c r="D102" i="23"/>
  <c r="B36" i="24"/>
  <c r="B55" i="24"/>
  <c r="B73" i="24"/>
  <c r="B92" i="24"/>
  <c r="B34" i="25"/>
  <c r="B52" i="25"/>
  <c r="B71" i="25"/>
  <c r="B90" i="25"/>
  <c r="B108" i="25"/>
  <c r="B50" i="26"/>
  <c r="B69" i="26"/>
  <c r="B87" i="26"/>
  <c r="B106" i="26"/>
  <c r="B48" i="27"/>
  <c r="B66" i="27"/>
  <c r="B85" i="27"/>
  <c r="B104" i="27"/>
  <c r="B53" i="20"/>
  <c r="B72" i="20"/>
  <c r="B91" i="20"/>
  <c r="B109" i="20"/>
  <c r="B51" i="21"/>
  <c r="B70" i="21"/>
  <c r="B88" i="21"/>
  <c r="B107" i="21"/>
  <c r="B53" i="22"/>
  <c r="B72" i="22"/>
  <c r="B91" i="22"/>
  <c r="B109" i="22"/>
  <c r="B44" i="23"/>
  <c r="B53" i="23"/>
  <c r="B63" i="23"/>
  <c r="B72" i="23"/>
  <c r="B81" i="23"/>
  <c r="B91" i="23"/>
  <c r="B100" i="23"/>
  <c r="B109" i="23"/>
  <c r="B51" i="24"/>
  <c r="B70" i="24"/>
  <c r="B88" i="24"/>
  <c r="B107" i="24"/>
  <c r="B53" i="25"/>
  <c r="B72" i="25"/>
  <c r="B91" i="25"/>
  <c r="B109" i="25"/>
  <c r="B51" i="26"/>
  <c r="B70" i="26"/>
  <c r="B88" i="26"/>
  <c r="B107" i="26"/>
  <c r="B53" i="27"/>
  <c r="B72" i="27"/>
  <c r="B91" i="27"/>
  <c r="B109" i="27"/>
  <c r="B53" i="21"/>
  <c r="B72" i="21"/>
  <c r="B91" i="21"/>
  <c r="B109" i="21"/>
  <c r="B51" i="22"/>
  <c r="B70" i="22"/>
  <c r="B88" i="22"/>
  <c r="B107" i="22"/>
  <c r="B41" i="23"/>
  <c r="B50" i="23"/>
  <c r="B59" i="23"/>
  <c r="B69" i="23"/>
  <c r="B78" i="23"/>
  <c r="B87" i="23"/>
  <c r="B97" i="23"/>
  <c r="B106" i="23"/>
  <c r="B49" i="24"/>
  <c r="B67" i="24"/>
  <c r="B86" i="24"/>
  <c r="B105" i="24"/>
  <c r="B46" i="25"/>
  <c r="B65" i="25"/>
  <c r="B84" i="25"/>
  <c r="B102" i="25"/>
  <c r="B49" i="26"/>
  <c r="B67" i="26"/>
  <c r="B86" i="26"/>
  <c r="B105" i="26"/>
  <c r="B46" i="27"/>
  <c r="B65" i="27"/>
  <c r="B84" i="27"/>
  <c r="B102" i="27"/>
  <c r="B37" i="25"/>
  <c r="B37" i="22"/>
  <c r="B73" i="17"/>
  <c r="D85" i="2"/>
  <c r="B93" i="19"/>
  <c r="B83" i="25"/>
  <c r="D62" i="2"/>
  <c r="B59" i="17"/>
  <c r="B56" i="18"/>
  <c r="B93" i="18"/>
  <c r="B50" i="22"/>
  <c r="B55" i="18"/>
  <c r="B92" i="18"/>
  <c r="B77" i="19"/>
  <c r="B84" i="20"/>
  <c r="D41" i="23"/>
  <c r="D78" i="23"/>
  <c r="B76" i="24"/>
  <c r="B46" i="17"/>
  <c r="D42" i="18"/>
  <c r="D79" i="18"/>
  <c r="B45" i="19"/>
  <c r="B80" i="20"/>
  <c r="B90" i="24"/>
  <c r="D69" i="18"/>
  <c r="D106" i="18"/>
  <c r="B99" i="19"/>
  <c r="B79" i="20"/>
  <c r="B80" i="24"/>
  <c r="B45" i="21"/>
  <c r="B43" i="22"/>
  <c r="D77" i="23"/>
  <c r="B41" i="24"/>
  <c r="B38" i="25"/>
  <c r="B36" i="26"/>
  <c r="B34" i="27"/>
  <c r="B108" i="27"/>
  <c r="B35" i="22"/>
  <c r="B35" i="23"/>
  <c r="B74" i="23"/>
  <c r="B35" i="25"/>
  <c r="B35" i="27"/>
  <c r="B35" i="21"/>
  <c r="B34" i="23"/>
  <c r="B71" i="23"/>
  <c r="B108" i="23"/>
  <c r="B109" i="24"/>
  <c r="B107" i="25"/>
  <c r="B109" i="26"/>
  <c r="B107" i="27"/>
  <c r="B37" i="19"/>
  <c r="B56" i="20"/>
  <c r="D107" i="2"/>
  <c r="B80" i="17"/>
  <c r="B44" i="17"/>
  <c r="B101" i="2"/>
  <c r="B35" i="18"/>
  <c r="B74" i="18"/>
  <c r="B46" i="19"/>
  <c r="B36" i="18"/>
  <c r="B73" i="18"/>
  <c r="B35" i="19"/>
  <c r="D59" i="23"/>
  <c r="D97" i="23"/>
  <c r="B71" i="26"/>
  <c r="D60" i="18"/>
  <c r="B83" i="19"/>
  <c r="B94" i="21"/>
  <c r="B85" i="26"/>
  <c r="D50" i="18"/>
  <c r="B62" i="19"/>
  <c r="B83" i="21"/>
  <c r="D58" i="23"/>
  <c r="D95" i="23"/>
  <c r="B76" i="25"/>
  <c r="B77" i="20"/>
  <c r="B74" i="21"/>
  <c r="B56" i="23"/>
  <c r="B93" i="23"/>
  <c r="B74" i="24"/>
  <c r="B74" i="26"/>
  <c r="B77" i="27"/>
  <c r="B74" i="22"/>
  <c r="B52" i="23"/>
  <c r="B72" i="24"/>
  <c r="B72" i="26"/>
  <c r="B107" i="2"/>
  <c r="B55" i="2"/>
  <c r="B104" i="20"/>
  <c r="B70" i="19"/>
  <c r="D110" i="2"/>
  <c r="B46" i="18"/>
  <c r="B84" i="18"/>
  <c r="B59" i="20"/>
  <c r="B45" i="18"/>
  <c r="B83" i="18"/>
  <c r="B58" i="19"/>
  <c r="B57" i="20"/>
  <c r="B97" i="22"/>
  <c r="D69" i="23"/>
  <c r="D106" i="23"/>
  <c r="B69" i="27"/>
  <c r="B102" i="17"/>
  <c r="D70" i="18"/>
  <c r="D107" i="18"/>
  <c r="B101" i="19"/>
  <c r="B55" i="20"/>
  <c r="B92" i="22"/>
  <c r="B83" i="27"/>
  <c r="D59" i="18"/>
  <c r="D97" i="18"/>
  <c r="B80" i="19"/>
  <c r="B52" i="20"/>
  <c r="B83" i="22"/>
  <c r="B73" i="27"/>
  <c r="B101" i="21"/>
  <c r="B99" i="22"/>
  <c r="D67" i="23"/>
  <c r="D105" i="23"/>
  <c r="B97" i="24"/>
  <c r="B94" i="25"/>
  <c r="B92" i="26"/>
  <c r="B90" i="27"/>
  <c r="B95" i="20"/>
  <c r="B93" i="21"/>
  <c r="B95" i="22"/>
  <c r="B65" i="23"/>
  <c r="B102" i="23"/>
  <c r="B93" i="24"/>
  <c r="B95" i="25"/>
  <c r="B93" i="26"/>
  <c r="B95" i="27"/>
  <c r="B95" i="21"/>
  <c r="B93" i="22"/>
  <c r="B62" i="23"/>
  <c r="B99" i="23"/>
  <c r="B91" i="24"/>
  <c r="B88" i="25"/>
  <c r="B91" i="26"/>
  <c r="B88" i="27"/>
  <c r="B62" i="2"/>
  <c r="B99" i="21"/>
  <c r="B84" i="17"/>
  <c r="D98" i="18"/>
  <c r="B34" i="20"/>
  <c r="D87" i="18"/>
  <c r="B85" i="21"/>
  <c r="B76" i="26"/>
  <c r="B80" i="22"/>
  <c r="B78" i="24"/>
  <c r="B71" i="27"/>
  <c r="B77" i="22"/>
  <c r="B77" i="25"/>
  <c r="B77" i="21"/>
  <c r="B90" i="23"/>
  <c r="B70" i="27"/>
  <c r="B101" i="25"/>
  <c r="B51" i="19"/>
  <c r="B97" i="2"/>
  <c r="B58" i="17"/>
  <c r="D83" i="2"/>
  <c r="D88" i="2"/>
  <c r="B86" i="17"/>
  <c r="B65" i="18"/>
  <c r="B102" i="18"/>
  <c r="B41" i="27"/>
  <c r="B64" i="18"/>
  <c r="B101" i="18"/>
  <c r="B95" i="19"/>
  <c r="B106" i="20"/>
  <c r="D50" i="23"/>
  <c r="D87" i="23"/>
  <c r="B73" i="25"/>
  <c r="B65" i="17"/>
  <c r="D51" i="18"/>
  <c r="D88" i="18"/>
  <c r="B64" i="19"/>
  <c r="B107" i="20"/>
  <c r="B87" i="25"/>
  <c r="D41" i="18"/>
  <c r="D78" i="18"/>
  <c r="B43" i="19"/>
  <c r="B101" i="20"/>
  <c r="B78" i="25"/>
  <c r="B64" i="21"/>
  <c r="B62" i="22"/>
  <c r="D49" i="23"/>
  <c r="D86" i="23"/>
  <c r="B59" i="24"/>
  <c r="B57" i="25"/>
  <c r="B55" i="26"/>
  <c r="B52" i="27"/>
  <c r="B58" i="20"/>
  <c r="B56" i="21"/>
  <c r="B58" i="22"/>
  <c r="B46" i="23"/>
  <c r="B84" i="23"/>
  <c r="B56" i="24"/>
  <c r="B58" i="25"/>
  <c r="B56" i="26"/>
  <c r="B58" i="27"/>
  <c r="B58" i="21"/>
  <c r="B56" i="22"/>
  <c r="B43" i="23"/>
  <c r="B80" i="23"/>
  <c r="B53" i="24"/>
  <c r="B51" i="25"/>
  <c r="B53" i="26"/>
  <c r="B51" i="27"/>
  <c r="B37" i="24"/>
  <c r="B37" i="18"/>
  <c r="B38" i="17"/>
  <c r="B73" i="26"/>
  <c r="B70" i="25"/>
  <c r="E8" i="2"/>
  <c r="D8" i="2"/>
  <c r="E5" i="2"/>
  <c r="D5" i="2"/>
  <c r="E6" i="2"/>
  <c r="D6" i="2"/>
  <c r="E7" i="2"/>
  <c r="D7" i="2"/>
  <c r="H6" i="2"/>
  <c r="G6" i="2"/>
  <c r="H5" i="2"/>
  <c r="G5" i="2"/>
  <c r="B12" i="2"/>
  <c r="B11" i="2"/>
  <c r="B15" i="2"/>
  <c r="B13" i="2"/>
  <c r="B10" i="2"/>
  <c r="D72" i="2"/>
  <c r="D81" i="2"/>
  <c r="B72" i="2"/>
  <c r="D71" i="2"/>
  <c r="B71" i="2"/>
  <c r="D74" i="2"/>
  <c r="B81" i="2"/>
  <c r="D80" i="2"/>
  <c r="B80" i="2"/>
  <c r="D79" i="2"/>
  <c r="B79" i="2"/>
  <c r="D78" i="2"/>
  <c r="B78" i="2"/>
  <c r="B74" i="2"/>
  <c r="D73" i="2"/>
  <c r="B73" i="2"/>
  <c r="D67" i="2"/>
  <c r="B67" i="2"/>
  <c r="B53" i="2"/>
  <c r="D60" i="2"/>
  <c r="D53" i="2"/>
  <c r="D46" i="2"/>
  <c r="B60" i="2"/>
  <c r="B46" i="2"/>
  <c r="M20" i="2"/>
  <c r="B26" i="2"/>
  <c r="B27" i="2"/>
  <c r="B14" i="2"/>
  <c r="W20" i="2"/>
  <c r="B6" i="2"/>
  <c r="B22" i="2"/>
  <c r="G20" i="2"/>
  <c r="B8" i="2"/>
  <c r="B24" i="2"/>
  <c r="B21" i="2"/>
  <c r="E20" i="2"/>
  <c r="B5" i="2"/>
  <c r="B23" i="2"/>
  <c r="C20" i="2"/>
  <c r="B4" i="2"/>
  <c r="D59" i="2"/>
  <c r="D51" i="2"/>
  <c r="D43" i="2"/>
  <c r="B65" i="2"/>
  <c r="B57" i="2"/>
  <c r="B45" i="2"/>
  <c r="B37" i="2"/>
  <c r="D66" i="2"/>
  <c r="D58" i="2"/>
  <c r="D50" i="2"/>
  <c r="B64" i="2"/>
  <c r="B52" i="2"/>
  <c r="B44" i="2"/>
  <c r="D36" i="2"/>
  <c r="D65" i="2"/>
  <c r="D57" i="2"/>
  <c r="D45" i="2"/>
  <c r="D37" i="2"/>
  <c r="B59" i="2"/>
  <c r="B51" i="2"/>
  <c r="B43" i="2"/>
  <c r="B36" i="2"/>
  <c r="D64" i="2"/>
  <c r="D52" i="2"/>
  <c r="D44" i="2"/>
  <c r="B66" i="2"/>
  <c r="B58" i="2"/>
  <c r="B50" i="2"/>
  <c r="B38" i="2"/>
  <c r="Y20" i="2"/>
  <c r="B9" i="2"/>
  <c r="I20" i="2"/>
  <c r="K20" i="2"/>
  <c r="B25" i="2"/>
  <c r="B7" i="2"/>
  <c r="F4" i="2"/>
  <c r="C4" i="2"/>
  <c r="H4" i="2"/>
  <c r="G4" i="2"/>
  <c r="F8" i="2" l="1"/>
  <c r="E15" i="18"/>
  <c r="G4" i="18"/>
  <c r="I4" i="18" s="1"/>
  <c r="D15" i="18"/>
  <c r="I4" i="17"/>
  <c r="F6" i="2"/>
  <c r="F7" i="2"/>
  <c r="F5" i="2"/>
  <c r="C12" i="2"/>
  <c r="C10" i="2"/>
  <c r="I5" i="2"/>
  <c r="I7" i="2"/>
  <c r="C6" i="2"/>
  <c r="C7" i="2"/>
  <c r="I8" i="2"/>
  <c r="I6" i="2"/>
  <c r="I4" i="2"/>
  <c r="C5" i="2"/>
  <c r="C8" i="2"/>
  <c r="F15" i="18" l="1"/>
  <c r="C15" i="18"/>
</calcChain>
</file>

<file path=xl/sharedStrings.xml><?xml version="1.0" encoding="utf-8"?>
<sst xmlns="http://schemas.openxmlformats.org/spreadsheetml/2006/main" count="3242" uniqueCount="127">
  <si>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</si>
  <si>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</si>
  <si>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</si>
  <si>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</si>
  <si>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</si>
  <si>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</si>
  <si>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</si>
  <si>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</si>
  <si>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</si>
  <si>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</si>
  <si>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</si>
  <si>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</si>
  <si>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</si>
  <si>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</si>
  <si>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</si>
  <si>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</si>
  <si>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</si>
  <si>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</si>
  <si>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</si>
  <si>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</si>
  <si>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</si>
  <si>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</si>
  <si>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</si>
  <si>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Lista Zespołów - Kinder+Sport - dwójki - z podziałem na grupy</t>
  </si>
  <si>
    <t>E</t>
  </si>
  <si>
    <t>F</t>
  </si>
  <si>
    <t>G</t>
  </si>
  <si>
    <t>H</t>
  </si>
  <si>
    <t>I</t>
  </si>
  <si>
    <t>J</t>
  </si>
  <si>
    <t>K</t>
  </si>
  <si>
    <t>L</t>
  </si>
  <si>
    <t>Obecność</t>
  </si>
  <si>
    <t>Karta zgłoszeniowa</t>
  </si>
  <si>
    <t>Tabela grupy A</t>
  </si>
  <si>
    <t>Tabela grupy B</t>
  </si>
  <si>
    <t>Tabela grupy C</t>
  </si>
  <si>
    <t>Tabela grupy D</t>
  </si>
  <si>
    <t>Tabela grupy E</t>
  </si>
  <si>
    <t>Tabela grupy F</t>
  </si>
  <si>
    <t>Tabela grupy G</t>
  </si>
  <si>
    <t>Tabela grupy H</t>
  </si>
  <si>
    <t>Tabela grupy I</t>
  </si>
  <si>
    <t>Tabela grupy J</t>
  </si>
  <si>
    <t>Tabela grupy K</t>
  </si>
  <si>
    <t>Tabela grupy L</t>
  </si>
  <si>
    <t>Liga</t>
  </si>
  <si>
    <t>ROZSTAWIENIE NA II TURNIEJ</t>
  </si>
  <si>
    <t>PKT</t>
  </si>
  <si>
    <t>nieobecni</t>
  </si>
  <si>
    <t>ROZSTAWIENIE NA III TURNIEJ</t>
  </si>
  <si>
    <t>Potwierdzenie</t>
  </si>
  <si>
    <t>Dębina Nieporęt 1</t>
  </si>
  <si>
    <t>Atena Warszawa 1</t>
  </si>
  <si>
    <t>Sparta Warszawa 1</t>
  </si>
  <si>
    <t>Dębina Nieporęt 2</t>
  </si>
  <si>
    <t>Olimp Mińsk Maz. 1</t>
  </si>
  <si>
    <t>Atena Warszawa 2</t>
  </si>
  <si>
    <t>UKS Lesznowola 1</t>
  </si>
  <si>
    <t>Radomka Radom 2</t>
  </si>
  <si>
    <t>UKS Lesznowola 2</t>
  </si>
  <si>
    <t>Dębina Nieporęt 3</t>
  </si>
  <si>
    <t>Akademia Wójtowicza</t>
  </si>
  <si>
    <t>UKS Lesznowola 3</t>
  </si>
  <si>
    <t>KKS Kozienice</t>
  </si>
  <si>
    <t>NIKE Ostrołęka 1</t>
  </si>
  <si>
    <t>SPS Konstancin</t>
  </si>
  <si>
    <t>UKS Lesznowola 4</t>
  </si>
  <si>
    <t>Perła Złotokłos 1</t>
  </si>
  <si>
    <t>MUKS Krótka 1</t>
  </si>
  <si>
    <t>Olimpia Węgrów 1</t>
  </si>
  <si>
    <t>Atena Warszawa 6</t>
  </si>
  <si>
    <t>Dębina Nieporęt 4</t>
  </si>
  <si>
    <t>Radomka Radom 3</t>
  </si>
  <si>
    <t>Radomka Radom 5</t>
  </si>
  <si>
    <t>Olimpia Węgrów 2</t>
  </si>
  <si>
    <t>UKS Lesznowola 5</t>
  </si>
  <si>
    <t>Volley Wyszków 2</t>
  </si>
  <si>
    <t>Olimp Mińsk 2</t>
  </si>
  <si>
    <t>Sęp Żelechów 1</t>
  </si>
  <si>
    <t>Plas Warszawa 1</t>
  </si>
  <si>
    <t>UKS Lesznowola 6</t>
  </si>
  <si>
    <t>UKS Lesznowola 7</t>
  </si>
  <si>
    <t>Olimp Mińsk Maz. 6</t>
  </si>
  <si>
    <t>Olimpia Węgrów 4</t>
  </si>
  <si>
    <t>Perła Złotokłos 2</t>
  </si>
  <si>
    <t>Plas Warszawa 2</t>
  </si>
  <si>
    <t>Nike Ostrołęka 5</t>
  </si>
  <si>
    <t>Olimp Mińsk Maz. 3</t>
  </si>
  <si>
    <t>Sęp Żelechów 4</t>
  </si>
  <si>
    <t>Olimpia Węgrów 5</t>
  </si>
  <si>
    <t>Sęp Żelechów 2</t>
  </si>
  <si>
    <t>Radomka Radom 4</t>
  </si>
  <si>
    <t>Olimpia Węgrów 3</t>
  </si>
  <si>
    <t>UKS Izabelin</t>
  </si>
  <si>
    <t>MUKS Krótka 2</t>
  </si>
  <si>
    <t>SMS Warszawa 2</t>
  </si>
  <si>
    <t>Sparta Warszawa 4</t>
  </si>
  <si>
    <t>Sęp Żelechów 3</t>
  </si>
  <si>
    <t>Nike Ostrołęka 3</t>
  </si>
  <si>
    <t>Nike Ostrołęka 2</t>
  </si>
  <si>
    <t>Atena Warszawa 7</t>
  </si>
  <si>
    <t>Olimp Mińsk Maz. 5</t>
  </si>
  <si>
    <t>Olimp Mińsk Maz. 4</t>
  </si>
  <si>
    <t>Nike Ostrołęka 6</t>
  </si>
  <si>
    <t>Sparta Warszawa 5</t>
  </si>
  <si>
    <t>MUKS Krótka 4</t>
  </si>
  <si>
    <t>Atena Warszawa 5</t>
  </si>
  <si>
    <t>Olimp Mińsk Maz. 7</t>
  </si>
  <si>
    <t>Nike Ostrołęka 7</t>
  </si>
  <si>
    <t>Sparta Warszawa 6</t>
  </si>
  <si>
    <t>Olimp Mińsk Maz. 8</t>
  </si>
  <si>
    <t>MUKS Krótka 3</t>
  </si>
  <si>
    <t>Olimp Mińsk Maz. 9</t>
  </si>
  <si>
    <t>Nike Ostrołęka 4</t>
  </si>
  <si>
    <t>MUKS Krótka 6</t>
  </si>
  <si>
    <t>MUKS Krótka 5</t>
  </si>
  <si>
    <t>SMS Warszawa 1</t>
  </si>
  <si>
    <t>Atena Warszawa 8</t>
  </si>
  <si>
    <t>Volley Wyszków 1</t>
  </si>
  <si>
    <t>Sparta Warszawa 2</t>
  </si>
  <si>
    <t>Atena Warszawa 3</t>
  </si>
  <si>
    <t>Sparta Warszawa 3</t>
  </si>
  <si>
    <t>Olimpia Węgrów 6</t>
  </si>
  <si>
    <t>Radomka Radom 1</t>
  </si>
  <si>
    <t>Atena Warszawa 4</t>
  </si>
  <si>
    <t>Volley Wyszków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</si>
</sst>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2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20"/>
      <color indexed="8"/>
      <name val="Calibri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  <charset val="238"/>
    </font>
    <font>
      <b/>
      <sz val="240"/>
      <color theme="1"/>
      <name val="Calibri"/>
      <family val="2"/>
      <charset val="238"/>
      <scheme val="minor"/>
    </font>
    <font>
      <sz val="240"/>
      <color theme="1"/>
      <name val="Calibri"/>
      <family val="2"/>
      <charset val="238"/>
      <scheme val="minor"/>
    </font>
    <font>
      <b/>
      <sz val="22"/>
      <color indexed="8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2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0"/>
      <color indexed="8"/>
      <name val="Calibri"/>
    </font>
    <font>
      <sz val="12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5" fillId="3" borderId="7" xfId="0" applyFont="1" applyFill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8" fillId="9" borderId="5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5" fillId="3" borderId="17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5" fillId="3" borderId="4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4" fillId="13" borderId="0" xfId="0" applyFont="1" applyFill="1"/>
    <xf numFmtId="0" fontId="4" fillId="0" borderId="0" xfId="0" applyFont="1" applyBorder="1"/>
    <xf numFmtId="0" fontId="25" fillId="0" borderId="0" xfId="0" applyFont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14" borderId="16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8" fillId="15" borderId="5" xfId="0" applyNumberFormat="1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26" fillId="0" borderId="0" xfId="0" applyNumberFormat="1" applyFont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4" fillId="0" borderId="28" xfId="0" applyFont="1" applyBorder="1"/>
    <xf numFmtId="0" fontId="16" fillId="0" borderId="28" xfId="0" applyFont="1" applyBorder="1" applyAlignment="1">
      <alignment horizontal="center"/>
    </xf>
    <xf numFmtId="0" fontId="0" fillId="0" borderId="28" xfId="0" applyBorder="1"/>
    <xf numFmtId="0" fontId="26" fillId="0" borderId="28" xfId="0" applyFont="1" applyBorder="1"/>
    <xf numFmtId="0" fontId="4" fillId="0" borderId="28" xfId="0" applyFont="1" applyBorder="1" applyAlignment="1">
      <alignment horizontal="center"/>
    </xf>
    <xf numFmtId="0" fontId="16" fillId="0" borderId="0" xfId="0" applyFont="1" applyBorder="1"/>
    <xf numFmtId="0" fontId="7" fillId="6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NumberFormat="1" applyFont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16" borderId="2" xfId="0" applyFont="1" applyFill="1" applyBorder="1"/>
    <xf numFmtId="0" fontId="7" fillId="6" borderId="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6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18" borderId="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1" fillId="0" borderId="0" xfId="1" applyFont="1"/>
    <xf numFmtId="9" fontId="1" fillId="0" borderId="0" xfId="1" applyFont="1" applyAlignment="1">
      <alignment horizontal="center"/>
    </xf>
    <xf numFmtId="9" fontId="0" fillId="0" borderId="0" xfId="1" applyFont="1"/>
    <xf numFmtId="0" fontId="4" fillId="13" borderId="0" xfId="0" applyFont="1" applyFill="1" applyBorder="1"/>
    <xf numFmtId="0" fontId="4" fillId="13" borderId="28" xfId="0" applyFont="1" applyFill="1" applyBorder="1"/>
    <xf numFmtId="0" fontId="4" fillId="0" borderId="27" xfId="0" applyFont="1" applyBorder="1"/>
    <xf numFmtId="0" fontId="5" fillId="18" borderId="2" xfId="0" applyFont="1" applyFill="1" applyBorder="1" applyAlignment="1">
      <alignment horizontal="center"/>
    </xf>
    <xf numFmtId="0" fontId="5" fillId="18" borderId="34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18" borderId="2" xfId="0" applyFont="1" applyFill="1" applyBorder="1"/>
    <xf numFmtId="0" fontId="4" fillId="18" borderId="13" xfId="0" applyFont="1" applyFill="1" applyBorder="1" applyAlignment="1">
      <alignment horizontal="center" vertical="center"/>
    </xf>
    <xf numFmtId="164" fontId="4" fillId="18" borderId="2" xfId="0" applyNumberFormat="1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center"/>
    </xf>
    <xf numFmtId="164" fontId="4" fillId="18" borderId="14" xfId="0" applyNumberFormat="1" applyFont="1" applyFill="1" applyBorder="1" applyAlignment="1">
      <alignment horizontal="center" vertical="center"/>
    </xf>
    <xf numFmtId="0" fontId="4" fillId="18" borderId="33" xfId="0" applyFont="1" applyFill="1" applyBorder="1" applyAlignment="1">
      <alignment horizontal="center"/>
    </xf>
    <xf numFmtId="0" fontId="0" fillId="18" borderId="2" xfId="0" applyFill="1" applyBorder="1"/>
    <xf numFmtId="0" fontId="0" fillId="18" borderId="13" xfId="0" applyFill="1" applyBorder="1"/>
    <xf numFmtId="0" fontId="0" fillId="18" borderId="14" xfId="0" applyFill="1" applyBorder="1"/>
    <xf numFmtId="0" fontId="4" fillId="18" borderId="34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 vertical="center"/>
    </xf>
    <xf numFmtId="164" fontId="4" fillId="16" borderId="2" xfId="0" applyNumberFormat="1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/>
    </xf>
    <xf numFmtId="0" fontId="0" fillId="16" borderId="2" xfId="0" applyFill="1" applyBorder="1"/>
    <xf numFmtId="0" fontId="0" fillId="16" borderId="13" xfId="0" applyFill="1" applyBorder="1"/>
    <xf numFmtId="0" fontId="0" fillId="16" borderId="14" xfId="0" applyFill="1" applyBorder="1"/>
    <xf numFmtId="164" fontId="4" fillId="16" borderId="14" xfId="0" applyNumberFormat="1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/>
    </xf>
    <xf numFmtId="0" fontId="5" fillId="16" borderId="34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/>
    </xf>
    <xf numFmtId="0" fontId="4" fillId="16" borderId="2" xfId="0" quotePrefix="1" applyFont="1" applyFill="1" applyBorder="1"/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9" fillId="2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6" borderId="20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7" borderId="7" xfId="0" applyFont="1" applyFill="1" applyBorder="1" applyAlignment="1">
      <alignment horizontal="center"/>
    </xf>
    <xf numFmtId="0" fontId="0" fillId="7" borderId="8" xfId="0" applyFill="1" applyBorder="1" applyAlignment="1"/>
    <xf numFmtId="0" fontId="4" fillId="7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22" fillId="6" borderId="22" xfId="0" applyFont="1" applyFill="1" applyBorder="1" applyAlignment="1">
      <alignment horizontal="center" vertical="center" wrapText="1"/>
    </xf>
    <xf numFmtId="0" fontId="23" fillId="6" borderId="23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4" fillId="20" borderId="7" xfId="0" applyFont="1" applyFill="1" applyBorder="1" applyAlignment="1">
      <alignment horizontal="center"/>
    </xf>
    <xf numFmtId="0" fontId="31" fillId="20" borderId="8" xfId="0" applyFont="1" applyFill="1" applyBorder="1" applyAlignment="1"/>
    <xf numFmtId="0" fontId="4" fillId="20" borderId="7" xfId="0" applyFont="1" applyFill="1" applyBorder="1" applyAlignment="1">
      <alignment horizontal="center"/>
    </xf>
    <xf numFmtId="0" fontId="0" fillId="20" borderId="8" xfId="0" applyFill="1" applyBorder="1" applyAlignment="1"/>
    <xf numFmtId="0" fontId="4" fillId="20" borderId="24" xfId="0" applyFont="1" applyFill="1" applyBorder="1" applyAlignment="1">
      <alignment horizontal="center"/>
    </xf>
    <xf numFmtId="0" fontId="4" fillId="20" borderId="25" xfId="0" applyFont="1" applyFill="1" applyBorder="1" applyAlignment="1">
      <alignment horizontal="center"/>
    </xf>
    <xf numFmtId="0" fontId="0" fillId="0" borderId="0" xfId="0" applyFont="1" applyFill="1" applyBorder="1"/>
  </cellXfs>
  <cellStyles count="2">
    <cellStyle name="Normalny" xfId="0" builtinId="0"/>
    <cellStyle name="Procentowy" xfId="1" builtinId="5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Calibri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Calibri"/>
        <scheme val="none"/>
      </font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abela1" displayName="Tabela1" ref="A3:G147" totalsRowShown="0" headerRowDxfId="5">
  <autoFilter ref="A3:G147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G150"/>
  <sheetViews>
    <sheetView topLeftCell="B26" zoomScale="55" zoomScaleNormal="55" workbookViewId="0">
      <selection activeCell="C122" sqref="C122"/>
    </sheetView>
  </sheetViews>
  <sheetFormatPr defaultRowHeight="14.4" x14ac:dyDescent="0.3"/>
  <cols>
    <col min="1" max="1" width="17.88671875" style="9" hidden="1" customWidth="1"/>
    <col min="2" max="2" width="7.6640625" customWidth="1"/>
    <col min="3" max="3" width="57.5546875" customWidth="1"/>
    <col min="4" max="4" width="22.33203125" bestFit="1" customWidth="1"/>
    <col min="5" max="5" width="15.44140625" customWidth="1"/>
    <col min="6" max="6" width="36.44140625" customWidth="1"/>
    <col min="7" max="7" width="38.33203125" customWidth="1"/>
    <col min="14" max="14" width="64" customWidth="1"/>
  </cols>
  <sheetData>
    <row r="1" spans="1:7" ht="21" x14ac:dyDescent="0.4">
      <c r="B1" s="3" t="s">
        <v>23</v>
      </c>
      <c r="C1" s="4"/>
    </row>
    <row r="2" spans="1:7" ht="21" x14ac:dyDescent="0.4">
      <c r="A2" s="5"/>
      <c r="B2" s="4"/>
      <c r="C2" s="4"/>
    </row>
    <row r="3" spans="1:7" ht="42.6" thickBot="1" x14ac:dyDescent="0.35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80" t="s">
        <v>32</v>
      </c>
      <c r="G3" s="80" t="s">
        <v>33</v>
      </c>
    </row>
    <row r="4" spans="1:7" ht="26.4" thickBot="1" x14ac:dyDescent="0.55000000000000004">
      <c r="A4" s="7" t="str">
        <f>'Lista Zespołów'!$D4&amp;'Lista Zespołów'!$E4</f>
        <v>A1</v>
      </c>
      <c r="B4" s="6">
        <v>1</v>
      </c>
      <c r="C4" s="170" t="s">
        <v>52</v>
      </c>
      <c r="D4" s="7" t="s">
        <v>6</v>
      </c>
      <c r="E4" s="7">
        <v>1</v>
      </c>
    </row>
    <row r="5" spans="1:7" ht="26.4" thickBot="1" x14ac:dyDescent="0.55000000000000004">
      <c r="A5" s="7" t="str">
        <f>'Lista Zespołów'!$D5&amp;'Lista Zespołów'!$E5</f>
        <v>A2</v>
      </c>
      <c r="B5" s="6">
        <v>2</v>
      </c>
      <c r="C5" s="171" t="s">
        <v>53</v>
      </c>
      <c r="D5" s="7" t="s">
        <v>6</v>
      </c>
      <c r="E5" s="7">
        <v>2</v>
      </c>
    </row>
    <row r="6" spans="1:7" ht="26.4" thickBot="1" x14ac:dyDescent="0.55000000000000004">
      <c r="A6" s="7" t="str">
        <f>'Lista Zespołów'!$D6&amp;'Lista Zespołów'!$E6</f>
        <v>A3</v>
      </c>
      <c r="B6" s="6">
        <v>3</v>
      </c>
      <c r="C6" s="171" t="s">
        <v>54</v>
      </c>
      <c r="D6" s="7" t="s">
        <v>6</v>
      </c>
      <c r="E6" s="7">
        <v>3</v>
      </c>
    </row>
    <row r="7" spans="1:7" ht="26.4" thickBot="1" x14ac:dyDescent="0.55000000000000004">
      <c r="A7" s="7" t="str">
        <f>'Lista Zespołów'!$D7&amp;'Lista Zespołów'!$E7</f>
        <v>A4</v>
      </c>
      <c r="B7" s="6">
        <v>4</v>
      </c>
      <c r="C7" s="171" t="s">
        <v>55</v>
      </c>
      <c r="D7" s="7" t="s">
        <v>6</v>
      </c>
      <c r="E7" s="7">
        <v>4</v>
      </c>
    </row>
    <row r="8" spans="1:7" ht="26.4" thickBot="1" x14ac:dyDescent="0.55000000000000004">
      <c r="A8" s="7" t="str">
        <f>'Lista Zespołów'!$D8&amp;'Lista Zespołów'!$E8</f>
        <v>A5</v>
      </c>
      <c r="B8" s="6">
        <v>5</v>
      </c>
      <c r="C8" s="171" t="s">
        <v>56</v>
      </c>
      <c r="D8" s="7" t="s">
        <v>6</v>
      </c>
      <c r="E8" s="7">
        <v>5</v>
      </c>
    </row>
    <row r="9" spans="1:7" ht="26.4" thickBot="1" x14ac:dyDescent="0.55000000000000004">
      <c r="A9" s="56" t="str">
        <f>'Lista Zespołów'!$D9&amp;'Lista Zespołów'!$E9</f>
        <v>A6</v>
      </c>
      <c r="B9" s="79">
        <v>6</v>
      </c>
      <c r="C9" s="171" t="s">
        <v>57</v>
      </c>
      <c r="D9" s="91" t="s">
        <v>6</v>
      </c>
      <c r="E9" s="92">
        <v>6</v>
      </c>
      <c r="F9" s="93"/>
      <c r="G9" s="93"/>
    </row>
    <row r="10" spans="1:7" ht="26.4" thickBot="1" x14ac:dyDescent="0.55000000000000004">
      <c r="A10" s="94" t="str">
        <f>'Lista Zespołów'!$D10&amp;'Lista Zespołów'!$E10</f>
        <v>A7</v>
      </c>
      <c r="B10" s="95">
        <v>7</v>
      </c>
      <c r="C10" s="171" t="s">
        <v>58</v>
      </c>
      <c r="D10" s="96" t="s">
        <v>6</v>
      </c>
      <c r="E10" s="96">
        <v>7</v>
      </c>
      <c r="F10" s="93"/>
      <c r="G10" s="93"/>
    </row>
    <row r="11" spans="1:7" ht="26.4" thickBot="1" x14ac:dyDescent="0.55000000000000004">
      <c r="A11" s="111" t="str">
        <f>'Lista Zespołów'!$D11&amp;'Lista Zespołów'!$E11</f>
        <v>A8</v>
      </c>
      <c r="B11" s="79">
        <v>8</v>
      </c>
      <c r="C11" s="171" t="s">
        <v>59</v>
      </c>
      <c r="D11" s="96" t="s">
        <v>6</v>
      </c>
      <c r="E11" s="96">
        <v>8</v>
      </c>
      <c r="F11" s="93"/>
      <c r="G11" s="93"/>
    </row>
    <row r="12" spans="1:7" ht="25.8" x14ac:dyDescent="0.5">
      <c r="A12" s="111" t="str">
        <f>'Lista Zespołów'!$D12&amp;'Lista Zespołów'!$E12</f>
        <v>A9</v>
      </c>
      <c r="B12" s="95">
        <v>9</v>
      </c>
      <c r="C12" s="112"/>
      <c r="D12" s="96" t="s">
        <v>6</v>
      </c>
      <c r="E12" s="96">
        <v>9</v>
      </c>
      <c r="F12" s="93"/>
      <c r="G12" s="93"/>
    </row>
    <row r="13" spans="1:7" ht="25.8" x14ac:dyDescent="0.5">
      <c r="A13" s="111" t="str">
        <f>'Lista Zespołów'!$D13&amp;'Lista Zespołów'!$E13</f>
        <v>A10</v>
      </c>
      <c r="B13" s="79">
        <v>10</v>
      </c>
      <c r="C13" s="112"/>
      <c r="D13" s="96" t="s">
        <v>6</v>
      </c>
      <c r="E13" s="96">
        <v>10</v>
      </c>
      <c r="F13" s="93"/>
      <c r="G13" s="93"/>
    </row>
    <row r="14" spans="1:7" ht="25.8" x14ac:dyDescent="0.5">
      <c r="A14" s="111" t="str">
        <f>'Lista Zespołów'!$D14&amp;'Lista Zespołów'!$E14</f>
        <v>A11</v>
      </c>
      <c r="B14" s="95">
        <v>11</v>
      </c>
      <c r="C14" s="112"/>
      <c r="D14" s="96" t="s">
        <v>6</v>
      </c>
      <c r="E14" s="96">
        <v>11</v>
      </c>
      <c r="F14" s="93"/>
      <c r="G14" s="93"/>
    </row>
    <row r="15" spans="1:7" ht="26.4" thickBot="1" x14ac:dyDescent="0.55000000000000004">
      <c r="A15" s="94" t="str">
        <f>'Lista Zespołów'!$D15&amp;'Lista Zespołów'!$E15</f>
        <v>A12</v>
      </c>
      <c r="B15" s="79">
        <v>12</v>
      </c>
      <c r="C15" s="79"/>
      <c r="D15" s="96" t="s">
        <v>6</v>
      </c>
      <c r="E15" s="96">
        <v>12</v>
      </c>
      <c r="F15" s="93"/>
      <c r="G15" s="93"/>
    </row>
    <row r="16" spans="1:7" ht="26.4" thickBot="1" x14ac:dyDescent="0.55000000000000004">
      <c r="A16" s="56" t="str">
        <f>'Lista Zespołów'!$D16&amp;'Lista Zespołów'!$E16</f>
        <v>B1</v>
      </c>
      <c r="B16" s="97">
        <v>13</v>
      </c>
      <c r="C16" s="170" t="s">
        <v>60</v>
      </c>
      <c r="D16" s="98" t="s">
        <v>5</v>
      </c>
      <c r="E16" s="98">
        <v>1</v>
      </c>
      <c r="F16" s="99"/>
      <c r="G16" s="99"/>
    </row>
    <row r="17" spans="1:7" ht="26.4" thickBot="1" x14ac:dyDescent="0.55000000000000004">
      <c r="A17" s="111" t="str">
        <f>'Lista Zespołów'!$D17&amp;'Lista Zespołów'!$E17</f>
        <v>B2</v>
      </c>
      <c r="B17" s="112">
        <v>14</v>
      </c>
      <c r="C17" s="171" t="s">
        <v>61</v>
      </c>
      <c r="D17" s="57" t="s">
        <v>5</v>
      </c>
      <c r="E17" s="57">
        <v>2</v>
      </c>
      <c r="F17" s="93"/>
      <c r="G17" s="93"/>
    </row>
    <row r="18" spans="1:7" ht="26.4" thickBot="1" x14ac:dyDescent="0.55000000000000004">
      <c r="A18" s="111" t="str">
        <f>'Lista Zespołów'!$D18&amp;'Lista Zespołów'!$E18</f>
        <v>B3</v>
      </c>
      <c r="B18" s="112">
        <v>15</v>
      </c>
      <c r="C18" s="171" t="s">
        <v>62</v>
      </c>
      <c r="D18" s="57" t="s">
        <v>5</v>
      </c>
      <c r="E18" s="57">
        <v>3</v>
      </c>
      <c r="F18" s="93"/>
      <c r="G18" s="93"/>
    </row>
    <row r="19" spans="1:7" ht="26.4" thickBot="1" x14ac:dyDescent="0.55000000000000004">
      <c r="A19" s="111" t="str">
        <f>'Lista Zespołów'!$D19&amp;'Lista Zespołów'!$E19</f>
        <v>B4</v>
      </c>
      <c r="B19" s="112">
        <v>16</v>
      </c>
      <c r="C19" s="171" t="s">
        <v>63</v>
      </c>
      <c r="D19" s="57" t="s">
        <v>5</v>
      </c>
      <c r="E19" s="57">
        <v>4</v>
      </c>
      <c r="F19" s="93"/>
      <c r="G19" s="93"/>
    </row>
    <row r="20" spans="1:7" ht="26.4" thickBot="1" x14ac:dyDescent="0.55000000000000004">
      <c r="A20" s="111" t="str">
        <f>'Lista Zespołów'!$D20&amp;'Lista Zespołów'!$E20</f>
        <v>B5</v>
      </c>
      <c r="B20" s="112">
        <v>17</v>
      </c>
      <c r="C20" s="171" t="s">
        <v>64</v>
      </c>
      <c r="D20" s="57" t="s">
        <v>5</v>
      </c>
      <c r="E20" s="57">
        <v>5</v>
      </c>
      <c r="F20" s="93"/>
      <c r="G20" s="93"/>
    </row>
    <row r="21" spans="1:7" ht="26.4" thickBot="1" x14ac:dyDescent="0.55000000000000004">
      <c r="A21" s="56" t="str">
        <f>'Lista Zespołów'!$D21&amp;'Lista Zespołów'!$E21</f>
        <v>B6</v>
      </c>
      <c r="B21" s="112">
        <v>18</v>
      </c>
      <c r="C21" s="171" t="s">
        <v>65</v>
      </c>
      <c r="D21" s="113" t="s">
        <v>5</v>
      </c>
      <c r="E21" s="113">
        <v>6</v>
      </c>
    </row>
    <row r="22" spans="1:7" ht="26.4" thickBot="1" x14ac:dyDescent="0.55000000000000004">
      <c r="A22" s="56" t="str">
        <f>'Lista Zespołów'!$D22&amp;'Lista Zespołów'!$E22</f>
        <v>B7</v>
      </c>
      <c r="B22" s="112">
        <v>19</v>
      </c>
      <c r="C22" s="171" t="s">
        <v>66</v>
      </c>
      <c r="D22" s="113" t="s">
        <v>5</v>
      </c>
      <c r="E22" s="113">
        <v>7</v>
      </c>
    </row>
    <row r="23" spans="1:7" ht="26.4" thickBot="1" x14ac:dyDescent="0.55000000000000004">
      <c r="A23" s="56" t="str">
        <f>'Lista Zespołów'!$D23&amp;'Lista Zespołów'!$E23</f>
        <v>B8</v>
      </c>
      <c r="B23" s="112">
        <v>20</v>
      </c>
      <c r="C23" s="171" t="s">
        <v>67</v>
      </c>
      <c r="D23" s="113" t="s">
        <v>5</v>
      </c>
      <c r="E23" s="113">
        <v>8</v>
      </c>
    </row>
    <row r="24" spans="1:7" ht="25.8" x14ac:dyDescent="0.5">
      <c r="A24" s="56" t="str">
        <f>'Lista Zespołów'!$D24&amp;'Lista Zespołów'!$E24</f>
        <v>B9</v>
      </c>
      <c r="B24" s="112">
        <v>21</v>
      </c>
      <c r="C24" s="6"/>
      <c r="D24" s="113" t="s">
        <v>5</v>
      </c>
      <c r="E24" s="113">
        <v>9</v>
      </c>
    </row>
    <row r="25" spans="1:7" ht="25.8" x14ac:dyDescent="0.5">
      <c r="A25" s="56" t="str">
        <f>'Lista Zespołów'!$D25&amp;'Lista Zespołów'!$E25</f>
        <v>B10</v>
      </c>
      <c r="B25" s="112">
        <v>22</v>
      </c>
      <c r="C25" s="79"/>
      <c r="D25" s="113" t="s">
        <v>5</v>
      </c>
      <c r="E25" s="113">
        <v>10</v>
      </c>
      <c r="F25" s="93"/>
      <c r="G25" s="93"/>
    </row>
    <row r="26" spans="1:7" ht="25.8" x14ac:dyDescent="0.5">
      <c r="A26" s="94" t="str">
        <f>'Lista Zespołów'!$D26&amp;'Lista Zespołów'!$E26</f>
        <v>B11</v>
      </c>
      <c r="B26" s="112">
        <v>23</v>
      </c>
      <c r="C26" s="79"/>
      <c r="D26" s="113" t="s">
        <v>5</v>
      </c>
      <c r="E26" s="113">
        <v>11</v>
      </c>
      <c r="F26" s="93"/>
      <c r="G26" s="93"/>
    </row>
    <row r="27" spans="1:7" ht="26.4" thickBot="1" x14ac:dyDescent="0.55000000000000004">
      <c r="A27" s="94" t="str">
        <f>'Lista Zespołów'!$D27&amp;'Lista Zespołów'!$E27</f>
        <v>B12</v>
      </c>
      <c r="B27" s="112">
        <v>24</v>
      </c>
      <c r="C27" s="79"/>
      <c r="D27" s="113" t="s">
        <v>5</v>
      </c>
      <c r="E27" s="113">
        <v>12</v>
      </c>
      <c r="F27" s="93"/>
      <c r="G27" s="93"/>
    </row>
    <row r="28" spans="1:7" ht="26.4" thickBot="1" x14ac:dyDescent="0.55000000000000004">
      <c r="A28" s="56" t="str">
        <f>'Lista Zespołów'!$D28&amp;'Lista Zespołów'!$E28</f>
        <v>C1</v>
      </c>
      <c r="B28" s="100">
        <v>25</v>
      </c>
      <c r="C28" s="170" t="s">
        <v>119</v>
      </c>
      <c r="D28" s="98" t="s">
        <v>4</v>
      </c>
      <c r="E28" s="98">
        <v>1</v>
      </c>
      <c r="F28" s="99"/>
      <c r="G28" s="99"/>
    </row>
    <row r="29" spans="1:7" ht="26.4" thickBot="1" x14ac:dyDescent="0.55000000000000004">
      <c r="A29" s="111" t="str">
        <f>'Lista Zespołów'!$D29&amp;'Lista Zespołów'!$E29</f>
        <v>C2</v>
      </c>
      <c r="B29" s="112">
        <v>26</v>
      </c>
      <c r="C29" s="171" t="s">
        <v>120</v>
      </c>
      <c r="D29" s="57" t="s">
        <v>4</v>
      </c>
      <c r="E29" s="57">
        <v>2</v>
      </c>
      <c r="F29" s="93"/>
      <c r="G29" s="93"/>
    </row>
    <row r="30" spans="1:7" ht="26.4" thickBot="1" x14ac:dyDescent="0.55000000000000004">
      <c r="A30" s="111" t="str">
        <f>'Lista Zespołów'!$D30&amp;'Lista Zespołów'!$E30</f>
        <v>C3</v>
      </c>
      <c r="B30" s="112">
        <v>27</v>
      </c>
      <c r="C30" s="171" t="s">
        <v>121</v>
      </c>
      <c r="D30" s="57" t="s">
        <v>4</v>
      </c>
      <c r="E30" s="57">
        <v>3</v>
      </c>
      <c r="F30" s="93"/>
      <c r="G30" s="93"/>
    </row>
    <row r="31" spans="1:7" ht="26.4" thickBot="1" x14ac:dyDescent="0.55000000000000004">
      <c r="A31" s="111" t="str">
        <f>'Lista Zespołów'!$D31&amp;'Lista Zespołów'!$E31</f>
        <v>C4</v>
      </c>
      <c r="B31" s="112">
        <v>28</v>
      </c>
      <c r="C31" s="171" t="s">
        <v>122</v>
      </c>
      <c r="D31" s="57" t="s">
        <v>4</v>
      </c>
      <c r="E31" s="57">
        <v>4</v>
      </c>
      <c r="F31" s="93"/>
      <c r="G31" s="93"/>
    </row>
    <row r="32" spans="1:7" ht="26.4" thickBot="1" x14ac:dyDescent="0.55000000000000004">
      <c r="A32" s="111" t="str">
        <f>'Lista Zespołów'!$D32&amp;'Lista Zespołów'!$E32</f>
        <v>C5</v>
      </c>
      <c r="B32" s="112">
        <v>29</v>
      </c>
      <c r="C32" s="171" t="s">
        <v>123</v>
      </c>
      <c r="D32" s="57" t="s">
        <v>4</v>
      </c>
      <c r="E32" s="57">
        <v>5</v>
      </c>
      <c r="F32" s="93"/>
      <c r="G32" s="93"/>
    </row>
    <row r="33" spans="1:7" ht="26.4" thickBot="1" x14ac:dyDescent="0.55000000000000004">
      <c r="A33" s="56" t="str">
        <f>'Lista Zespołów'!$D33&amp;'Lista Zespołów'!$E33</f>
        <v>C6</v>
      </c>
      <c r="B33" s="112">
        <v>30</v>
      </c>
      <c r="C33" s="171" t="s">
        <v>124</v>
      </c>
      <c r="D33" s="113" t="s">
        <v>4</v>
      </c>
      <c r="E33" s="113">
        <v>6</v>
      </c>
    </row>
    <row r="34" spans="1:7" ht="26.4" thickBot="1" x14ac:dyDescent="0.55000000000000004">
      <c r="A34" s="56" t="str">
        <f>'Lista Zespołów'!$D34&amp;'Lista Zespołów'!$E34</f>
        <v>C7</v>
      </c>
      <c r="B34" s="112">
        <v>31</v>
      </c>
      <c r="C34" s="171" t="s">
        <v>125</v>
      </c>
      <c r="D34" s="113" t="s">
        <v>4</v>
      </c>
      <c r="E34" s="113">
        <v>7</v>
      </c>
    </row>
    <row r="35" spans="1:7" ht="26.4" thickBot="1" x14ac:dyDescent="0.55000000000000004">
      <c r="A35" s="56" t="str">
        <f>'Lista Zespołów'!$D35&amp;'Lista Zespołów'!$E35</f>
        <v>C8</v>
      </c>
      <c r="B35" s="112">
        <v>32</v>
      </c>
      <c r="C35" s="171" t="s">
        <v>126</v>
      </c>
      <c r="D35" s="113" t="s">
        <v>4</v>
      </c>
      <c r="E35" s="113">
        <v>8</v>
      </c>
    </row>
    <row r="36" spans="1:7" ht="25.8" x14ac:dyDescent="0.5">
      <c r="A36" s="56" t="str">
        <f>'Lista Zespołów'!$D36&amp;'Lista Zespołów'!$E36</f>
        <v>C9</v>
      </c>
      <c r="B36" s="112">
        <v>33</v>
      </c>
      <c r="C36" s="6"/>
      <c r="D36" s="113" t="s">
        <v>4</v>
      </c>
      <c r="E36" s="113">
        <v>9</v>
      </c>
    </row>
    <row r="37" spans="1:7" ht="25.8" x14ac:dyDescent="0.5">
      <c r="A37" s="56" t="str">
        <f>'Lista Zespołów'!$D37&amp;'Lista Zespołów'!$E37</f>
        <v>C10</v>
      </c>
      <c r="B37" s="112">
        <v>34</v>
      </c>
      <c r="C37" s="79"/>
      <c r="D37" s="113" t="s">
        <v>4</v>
      </c>
      <c r="E37" s="113">
        <v>10</v>
      </c>
      <c r="F37" s="93"/>
      <c r="G37" s="93"/>
    </row>
    <row r="38" spans="1:7" ht="25.8" x14ac:dyDescent="0.5">
      <c r="A38" s="94" t="str">
        <f>'Lista Zespołów'!$D38&amp;'Lista Zespołów'!$E38</f>
        <v>C11</v>
      </c>
      <c r="B38" s="112">
        <v>35</v>
      </c>
      <c r="C38" s="79"/>
      <c r="D38" s="113" t="s">
        <v>4</v>
      </c>
      <c r="E38" s="113">
        <v>11</v>
      </c>
      <c r="F38" s="93"/>
      <c r="G38" s="93"/>
    </row>
    <row r="39" spans="1:7" ht="26.4" thickBot="1" x14ac:dyDescent="0.55000000000000004">
      <c r="A39" s="94" t="str">
        <f>'Lista Zespołów'!$D39&amp;'Lista Zespołów'!$E39</f>
        <v>C12</v>
      </c>
      <c r="B39" s="112">
        <v>36</v>
      </c>
      <c r="C39" s="79"/>
      <c r="D39" s="113" t="s">
        <v>4</v>
      </c>
      <c r="E39" s="113">
        <v>12</v>
      </c>
      <c r="F39" s="93"/>
      <c r="G39" s="93"/>
    </row>
    <row r="40" spans="1:7" ht="26.4" thickBot="1" x14ac:dyDescent="0.55000000000000004">
      <c r="A40" s="56" t="str">
        <f>'Lista Zespołów'!$D40&amp;'Lista Zespołów'!$E40</f>
        <v>D1</v>
      </c>
      <c r="B40" s="97">
        <v>37</v>
      </c>
      <c r="C40" s="170" t="s">
        <v>68</v>
      </c>
      <c r="D40" s="98" t="s">
        <v>3</v>
      </c>
      <c r="E40" s="98">
        <v>1</v>
      </c>
      <c r="F40" s="99"/>
      <c r="G40" s="99"/>
    </row>
    <row r="41" spans="1:7" ht="26.4" thickBot="1" x14ac:dyDescent="0.55000000000000004">
      <c r="A41" s="56" t="str">
        <f>'Lista Zespołów'!$D41&amp;'Lista Zespołów'!$E41</f>
        <v>D2</v>
      </c>
      <c r="B41" s="112">
        <v>38</v>
      </c>
      <c r="C41" s="171" t="s">
        <v>69</v>
      </c>
      <c r="D41" s="57" t="s">
        <v>3</v>
      </c>
      <c r="E41" s="114">
        <v>2</v>
      </c>
      <c r="G41" s="93"/>
    </row>
    <row r="42" spans="1:7" ht="26.4" thickBot="1" x14ac:dyDescent="0.55000000000000004">
      <c r="A42" s="56" t="str">
        <f>'Lista Zespołów'!$D42&amp;'Lista Zespołów'!$E42</f>
        <v>D3</v>
      </c>
      <c r="B42" s="112">
        <v>39</v>
      </c>
      <c r="C42" s="171" t="s">
        <v>70</v>
      </c>
      <c r="D42" s="57" t="s">
        <v>3</v>
      </c>
      <c r="E42" s="114">
        <v>3</v>
      </c>
      <c r="G42" s="93"/>
    </row>
    <row r="43" spans="1:7" ht="26.4" thickBot="1" x14ac:dyDescent="0.55000000000000004">
      <c r="A43" s="56" t="str">
        <f>'Lista Zespołów'!$D43&amp;'Lista Zespołów'!$E43</f>
        <v>D4</v>
      </c>
      <c r="B43" s="112">
        <v>40</v>
      </c>
      <c r="C43" s="171" t="s">
        <v>71</v>
      </c>
      <c r="D43" s="57" t="s">
        <v>3</v>
      </c>
      <c r="E43" s="114">
        <v>4</v>
      </c>
      <c r="G43" s="93"/>
    </row>
    <row r="44" spans="1:7" ht="26.4" thickBot="1" x14ac:dyDescent="0.55000000000000004">
      <c r="A44" s="56" t="str">
        <f>'Lista Zespołów'!$D44&amp;'Lista Zespołów'!$E44</f>
        <v>D5</v>
      </c>
      <c r="B44" s="112">
        <v>41</v>
      </c>
      <c r="C44" s="171" t="s">
        <v>72</v>
      </c>
      <c r="D44" s="92" t="s">
        <v>3</v>
      </c>
      <c r="E44" s="113">
        <v>5</v>
      </c>
      <c r="G44" s="93"/>
    </row>
    <row r="45" spans="1:7" ht="26.4" thickBot="1" x14ac:dyDescent="0.55000000000000004">
      <c r="A45" s="56" t="str">
        <f>'Lista Zespołów'!$D45&amp;'Lista Zespołów'!$E45</f>
        <v>D6</v>
      </c>
      <c r="B45" s="112">
        <v>42</v>
      </c>
      <c r="C45" s="171" t="s">
        <v>73</v>
      </c>
      <c r="D45" s="113" t="s">
        <v>3</v>
      </c>
      <c r="E45" s="113">
        <v>6</v>
      </c>
    </row>
    <row r="46" spans="1:7" ht="26.4" thickBot="1" x14ac:dyDescent="0.55000000000000004">
      <c r="A46" s="56" t="str">
        <f>'Lista Zespołów'!$D46&amp;'Lista Zespołów'!$E46</f>
        <v>D7</v>
      </c>
      <c r="B46" s="112">
        <v>43</v>
      </c>
      <c r="C46" s="171" t="s">
        <v>74</v>
      </c>
      <c r="D46" s="113" t="s">
        <v>3</v>
      </c>
      <c r="E46" s="113">
        <v>7</v>
      </c>
    </row>
    <row r="47" spans="1:7" ht="26.4" thickBot="1" x14ac:dyDescent="0.55000000000000004">
      <c r="A47" s="56" t="str">
        <f>'Lista Zespołów'!$D47&amp;'Lista Zespołów'!$E47</f>
        <v>D8</v>
      </c>
      <c r="B47" s="112">
        <v>44</v>
      </c>
      <c r="C47" s="171" t="s">
        <v>75</v>
      </c>
      <c r="D47" s="113" t="s">
        <v>3</v>
      </c>
      <c r="E47" s="113">
        <v>8</v>
      </c>
    </row>
    <row r="48" spans="1:7" ht="25.8" x14ac:dyDescent="0.5">
      <c r="A48" s="56" t="str">
        <f>'Lista Zespołów'!$D48&amp;'Lista Zespołów'!$E48</f>
        <v>D9</v>
      </c>
      <c r="B48" s="112">
        <v>45</v>
      </c>
      <c r="C48" s="79"/>
      <c r="D48" s="113" t="s">
        <v>3</v>
      </c>
      <c r="E48" s="113">
        <v>9</v>
      </c>
      <c r="F48" s="93"/>
      <c r="G48" s="93"/>
    </row>
    <row r="49" spans="1:7" ht="25.8" x14ac:dyDescent="0.5">
      <c r="A49" s="56" t="str">
        <f>'Lista Zespołów'!$D49&amp;'Lista Zespołów'!$E49</f>
        <v>D10</v>
      </c>
      <c r="B49" s="112">
        <v>46</v>
      </c>
      <c r="C49" s="79"/>
      <c r="D49" s="113" t="s">
        <v>3</v>
      </c>
      <c r="E49" s="113">
        <v>10</v>
      </c>
      <c r="F49" s="93"/>
      <c r="G49" s="93"/>
    </row>
    <row r="50" spans="1:7" ht="25.8" x14ac:dyDescent="0.5">
      <c r="A50" s="56" t="str">
        <f>'Lista Zespołów'!$D50&amp;'Lista Zespołów'!$E50</f>
        <v>D11</v>
      </c>
      <c r="B50" s="112">
        <v>47</v>
      </c>
      <c r="C50" s="79"/>
      <c r="D50" s="113" t="s">
        <v>3</v>
      </c>
      <c r="E50" s="113">
        <v>11</v>
      </c>
      <c r="F50" s="93"/>
      <c r="G50" s="93"/>
    </row>
    <row r="51" spans="1:7" ht="26.4" thickBot="1" x14ac:dyDescent="0.55000000000000004">
      <c r="A51" s="56" t="str">
        <f>'Lista Zespołów'!$D51&amp;'Lista Zespołów'!$E51</f>
        <v>D12</v>
      </c>
      <c r="B51" s="112">
        <v>48</v>
      </c>
      <c r="C51" s="79"/>
      <c r="D51" s="113" t="s">
        <v>3</v>
      </c>
      <c r="E51" s="113">
        <v>12</v>
      </c>
      <c r="F51" s="93"/>
      <c r="G51" s="93"/>
    </row>
    <row r="52" spans="1:7" ht="26.4" thickBot="1" x14ac:dyDescent="0.55000000000000004">
      <c r="A52" s="56" t="str">
        <f>'Lista Zespołów'!$D52&amp;'Lista Zespołów'!$E52</f>
        <v>E1</v>
      </c>
      <c r="B52" s="97">
        <v>49</v>
      </c>
      <c r="C52" s="170" t="s">
        <v>76</v>
      </c>
      <c r="D52" s="98" t="s">
        <v>24</v>
      </c>
      <c r="E52" s="98">
        <v>1</v>
      </c>
      <c r="F52" s="99"/>
      <c r="G52" s="99"/>
    </row>
    <row r="53" spans="1:7" ht="26.4" thickBot="1" x14ac:dyDescent="0.55000000000000004">
      <c r="A53" s="56" t="str">
        <f>'Lista Zespołów'!$D53&amp;'Lista Zespołów'!$E53</f>
        <v>E2</v>
      </c>
      <c r="B53" s="112">
        <v>50</v>
      </c>
      <c r="C53" s="171" t="s">
        <v>77</v>
      </c>
      <c r="D53" s="57" t="s">
        <v>24</v>
      </c>
      <c r="E53" s="57">
        <v>2</v>
      </c>
      <c r="F53" s="93"/>
      <c r="G53" s="93"/>
    </row>
    <row r="54" spans="1:7" ht="26.4" thickBot="1" x14ac:dyDescent="0.55000000000000004">
      <c r="A54" s="56" t="str">
        <f>'Lista Zespołów'!$D54&amp;'Lista Zespołów'!$E54</f>
        <v>E3</v>
      </c>
      <c r="B54" s="112">
        <v>51</v>
      </c>
      <c r="C54" s="171" t="s">
        <v>78</v>
      </c>
      <c r="D54" s="57" t="s">
        <v>24</v>
      </c>
      <c r="E54" s="57">
        <v>3</v>
      </c>
      <c r="F54" s="93"/>
      <c r="G54" s="93"/>
    </row>
    <row r="55" spans="1:7" ht="26.4" thickBot="1" x14ac:dyDescent="0.55000000000000004">
      <c r="A55" s="56" t="str">
        <f>'Lista Zespołów'!$D55&amp;'Lista Zespołów'!$E55</f>
        <v>E4</v>
      </c>
      <c r="B55" s="112">
        <v>52</v>
      </c>
      <c r="C55" s="171" t="s">
        <v>79</v>
      </c>
      <c r="D55" s="57" t="s">
        <v>24</v>
      </c>
      <c r="E55" s="57">
        <v>4</v>
      </c>
      <c r="F55" s="93"/>
      <c r="G55" s="93"/>
    </row>
    <row r="56" spans="1:7" ht="26.4" thickBot="1" x14ac:dyDescent="0.55000000000000004">
      <c r="A56" s="56" t="str">
        <f>'Lista Zespołów'!$D56&amp;'Lista Zespołów'!$E56</f>
        <v>E5</v>
      </c>
      <c r="B56" s="112">
        <v>53</v>
      </c>
      <c r="C56" s="171" t="s">
        <v>80</v>
      </c>
      <c r="D56" s="57" t="s">
        <v>24</v>
      </c>
      <c r="E56" s="57">
        <v>5</v>
      </c>
      <c r="F56" s="93"/>
      <c r="G56" s="93"/>
    </row>
    <row r="57" spans="1:7" ht="26.4" thickBot="1" x14ac:dyDescent="0.55000000000000004">
      <c r="A57" s="56" t="str">
        <f>'Lista Zespołów'!$D57&amp;'Lista Zespołów'!$E57</f>
        <v>E6</v>
      </c>
      <c r="B57" s="112">
        <v>54</v>
      </c>
      <c r="C57" s="171" t="s">
        <v>81</v>
      </c>
      <c r="D57" s="113" t="s">
        <v>24</v>
      </c>
      <c r="E57" s="113">
        <v>6</v>
      </c>
    </row>
    <row r="58" spans="1:7" ht="26.4" thickBot="1" x14ac:dyDescent="0.55000000000000004">
      <c r="A58" s="56" t="str">
        <f>'Lista Zespołów'!$D58&amp;'Lista Zespołów'!$E58</f>
        <v>E7</v>
      </c>
      <c r="B58" s="112">
        <v>55</v>
      </c>
      <c r="C58" s="171" t="s">
        <v>82</v>
      </c>
      <c r="D58" s="113" t="s">
        <v>24</v>
      </c>
      <c r="E58" s="113">
        <v>7</v>
      </c>
    </row>
    <row r="59" spans="1:7" ht="26.4" thickBot="1" x14ac:dyDescent="0.55000000000000004">
      <c r="A59" s="56" t="str">
        <f>'Lista Zespołów'!$D59&amp;'Lista Zespołów'!$E59</f>
        <v>E8</v>
      </c>
      <c r="B59" s="112">
        <v>56</v>
      </c>
      <c r="C59" s="171" t="s">
        <v>83</v>
      </c>
      <c r="D59" s="113" t="s">
        <v>24</v>
      </c>
      <c r="E59" s="113">
        <v>8</v>
      </c>
    </row>
    <row r="60" spans="1:7" ht="25.8" x14ac:dyDescent="0.5">
      <c r="A60" s="56" t="str">
        <f>'Lista Zespołów'!$D60&amp;'Lista Zespołów'!$E60</f>
        <v>E9</v>
      </c>
      <c r="B60" s="112">
        <v>57</v>
      </c>
      <c r="C60" s="6"/>
      <c r="D60" s="113" t="s">
        <v>24</v>
      </c>
      <c r="E60" s="113">
        <v>9</v>
      </c>
    </row>
    <row r="61" spans="1:7" ht="25.8" x14ac:dyDescent="0.5">
      <c r="A61" s="56" t="str">
        <f>'Lista Zespołów'!$D61&amp;'Lista Zespołów'!$E61</f>
        <v>E10</v>
      </c>
      <c r="B61" s="112">
        <v>58</v>
      </c>
      <c r="C61" s="79"/>
      <c r="D61" s="113" t="s">
        <v>24</v>
      </c>
      <c r="E61" s="113">
        <v>10</v>
      </c>
      <c r="F61" s="93"/>
      <c r="G61" s="93"/>
    </row>
    <row r="62" spans="1:7" ht="25.8" x14ac:dyDescent="0.5">
      <c r="A62" s="56" t="str">
        <f>'Lista Zespołów'!$D62&amp;'Lista Zespołów'!$E62</f>
        <v>E11</v>
      </c>
      <c r="B62" s="112">
        <v>59</v>
      </c>
      <c r="C62" s="79"/>
      <c r="D62" s="113" t="s">
        <v>24</v>
      </c>
      <c r="E62" s="113">
        <v>11</v>
      </c>
      <c r="F62" s="93"/>
      <c r="G62" s="93"/>
    </row>
    <row r="63" spans="1:7" ht="26.4" thickBot="1" x14ac:dyDescent="0.55000000000000004">
      <c r="A63" s="56" t="str">
        <f>'Lista Zespołów'!$D63&amp;'Lista Zespołów'!$E63</f>
        <v>E12</v>
      </c>
      <c r="B63" s="112">
        <v>60</v>
      </c>
      <c r="C63" s="79"/>
      <c r="D63" s="113" t="s">
        <v>24</v>
      </c>
      <c r="E63" s="113">
        <v>12</v>
      </c>
      <c r="F63" s="93"/>
      <c r="G63" s="93"/>
    </row>
    <row r="64" spans="1:7" ht="26.4" thickBot="1" x14ac:dyDescent="0.55000000000000004">
      <c r="A64" s="56" t="str">
        <f>'Lista Zespołów'!$D64&amp;'Lista Zespołów'!$E64</f>
        <v>F1</v>
      </c>
      <c r="B64" s="97">
        <v>61</v>
      </c>
      <c r="C64" s="170" t="s">
        <v>84</v>
      </c>
      <c r="D64" s="98" t="s">
        <v>25</v>
      </c>
      <c r="E64" s="98">
        <v>1</v>
      </c>
      <c r="F64" s="99"/>
      <c r="G64" s="99"/>
    </row>
    <row r="65" spans="1:7" ht="26.4" thickBot="1" x14ac:dyDescent="0.55000000000000004">
      <c r="A65" s="56" t="str">
        <f>'Lista Zespołów'!$D65&amp;'Lista Zespołów'!$E65</f>
        <v>F2</v>
      </c>
      <c r="B65" s="112">
        <v>62</v>
      </c>
      <c r="C65" s="171" t="s">
        <v>85</v>
      </c>
      <c r="D65" s="57" t="s">
        <v>25</v>
      </c>
      <c r="E65" s="57">
        <v>2</v>
      </c>
      <c r="F65" s="93"/>
      <c r="G65" s="93"/>
    </row>
    <row r="66" spans="1:7" ht="26.4" thickBot="1" x14ac:dyDescent="0.55000000000000004">
      <c r="A66" s="56" t="str">
        <f>'Lista Zespołów'!$D66&amp;'Lista Zespołów'!$E66</f>
        <v>F3</v>
      </c>
      <c r="B66" s="112">
        <v>63</v>
      </c>
      <c r="C66" s="171" t="s">
        <v>86</v>
      </c>
      <c r="D66" s="57" t="s">
        <v>25</v>
      </c>
      <c r="E66" s="57">
        <v>3</v>
      </c>
      <c r="F66" s="93"/>
      <c r="G66" s="93"/>
    </row>
    <row r="67" spans="1:7" ht="26.4" thickBot="1" x14ac:dyDescent="0.55000000000000004">
      <c r="A67" s="56" t="str">
        <f>'Lista Zespołów'!$D67&amp;'Lista Zespołów'!$E67</f>
        <v>F4</v>
      </c>
      <c r="B67" s="112">
        <v>64</v>
      </c>
      <c r="C67" s="171" t="s">
        <v>87</v>
      </c>
      <c r="D67" s="57" t="s">
        <v>25</v>
      </c>
      <c r="E67" s="57">
        <v>4</v>
      </c>
      <c r="F67" s="93"/>
      <c r="G67" s="93"/>
    </row>
    <row r="68" spans="1:7" ht="26.4" thickBot="1" x14ac:dyDescent="0.55000000000000004">
      <c r="A68" s="56" t="str">
        <f>'Lista Zespołów'!$D68&amp;'Lista Zespołów'!$E68</f>
        <v>F5</v>
      </c>
      <c r="B68" s="112">
        <v>65</v>
      </c>
      <c r="C68" s="171" t="s">
        <v>88</v>
      </c>
      <c r="D68" s="57" t="s">
        <v>25</v>
      </c>
      <c r="E68" s="57">
        <v>5</v>
      </c>
      <c r="F68" s="93"/>
      <c r="G68" s="93"/>
    </row>
    <row r="69" spans="1:7" ht="26.4" thickBot="1" x14ac:dyDescent="0.55000000000000004">
      <c r="A69" s="56" t="str">
        <f>'Lista Zespołów'!$D69&amp;'Lista Zespołów'!$E69</f>
        <v>F6</v>
      </c>
      <c r="B69" s="112">
        <v>66</v>
      </c>
      <c r="C69" s="171" t="s">
        <v>89</v>
      </c>
      <c r="D69" s="113" t="s">
        <v>25</v>
      </c>
      <c r="E69" s="113">
        <v>6</v>
      </c>
    </row>
    <row r="70" spans="1:7" ht="26.4" thickBot="1" x14ac:dyDescent="0.55000000000000004">
      <c r="A70" s="56" t="str">
        <f>'Lista Zespołów'!$D70&amp;'Lista Zespołów'!$E70</f>
        <v>F7</v>
      </c>
      <c r="B70" s="112">
        <v>67</v>
      </c>
      <c r="C70" s="171" t="s">
        <v>90</v>
      </c>
      <c r="D70" s="113" t="s">
        <v>25</v>
      </c>
      <c r="E70" s="113">
        <v>7</v>
      </c>
    </row>
    <row r="71" spans="1:7" ht="26.4" thickBot="1" x14ac:dyDescent="0.55000000000000004">
      <c r="A71" s="56" t="str">
        <f>'Lista Zespołów'!$D71&amp;'Lista Zespołów'!$E71</f>
        <v>F8</v>
      </c>
      <c r="B71" s="112">
        <v>68</v>
      </c>
      <c r="C71" s="171" t="s">
        <v>91</v>
      </c>
      <c r="D71" s="113" t="s">
        <v>25</v>
      </c>
      <c r="E71" s="113">
        <v>8</v>
      </c>
    </row>
    <row r="72" spans="1:7" ht="25.8" x14ac:dyDescent="0.5">
      <c r="A72" s="56" t="str">
        <f>'Lista Zespołów'!$D72&amp;'Lista Zespołów'!$E72</f>
        <v>F9</v>
      </c>
      <c r="B72" s="112">
        <v>69</v>
      </c>
      <c r="C72" s="6"/>
      <c r="D72" s="113" t="s">
        <v>25</v>
      </c>
      <c r="E72" s="113">
        <v>9</v>
      </c>
    </row>
    <row r="73" spans="1:7" ht="25.8" x14ac:dyDescent="0.5">
      <c r="A73" s="56" t="str">
        <f>'Lista Zespołów'!$D73&amp;'Lista Zespołów'!$E73</f>
        <v>F10</v>
      </c>
      <c r="B73" s="112">
        <v>70</v>
      </c>
      <c r="C73" s="79"/>
      <c r="D73" s="113" t="s">
        <v>25</v>
      </c>
      <c r="E73" s="113">
        <v>10</v>
      </c>
      <c r="F73" s="93"/>
      <c r="G73" s="93"/>
    </row>
    <row r="74" spans="1:7" ht="25.8" x14ac:dyDescent="0.5">
      <c r="A74" s="56" t="str">
        <f>'Lista Zespołów'!$D74&amp;'Lista Zespołów'!$E74</f>
        <v>F11</v>
      </c>
      <c r="B74" s="112">
        <v>71</v>
      </c>
      <c r="C74" s="79"/>
      <c r="D74" s="113" t="s">
        <v>25</v>
      </c>
      <c r="E74" s="113">
        <v>11</v>
      </c>
      <c r="F74" s="93"/>
      <c r="G74" s="93"/>
    </row>
    <row r="75" spans="1:7" ht="26.4" thickBot="1" x14ac:dyDescent="0.55000000000000004">
      <c r="A75" s="56" t="str">
        <f>'Lista Zespołów'!$D75&amp;'Lista Zespołów'!$E75</f>
        <v>F12</v>
      </c>
      <c r="B75" s="112">
        <v>72</v>
      </c>
      <c r="C75" s="79"/>
      <c r="D75" s="113" t="s">
        <v>25</v>
      </c>
      <c r="E75" s="113">
        <v>12</v>
      </c>
      <c r="F75" s="93"/>
      <c r="G75" s="93"/>
    </row>
    <row r="76" spans="1:7" ht="26.4" thickBot="1" x14ac:dyDescent="0.55000000000000004">
      <c r="A76" s="7" t="str">
        <f>'Lista Zespołów'!$D76&amp;'Lista Zespołów'!$E76</f>
        <v>G1</v>
      </c>
      <c r="B76" s="100">
        <v>73</v>
      </c>
      <c r="C76" s="170" t="s">
        <v>92</v>
      </c>
      <c r="D76" s="101" t="s">
        <v>26</v>
      </c>
      <c r="E76" s="101">
        <v>1</v>
      </c>
      <c r="F76" s="99"/>
      <c r="G76" s="99"/>
    </row>
    <row r="77" spans="1:7" ht="26.4" thickBot="1" x14ac:dyDescent="0.55000000000000004">
      <c r="A77" s="7" t="str">
        <f>'Lista Zespołów'!$D77&amp;'Lista Zespołów'!$E77</f>
        <v>G2</v>
      </c>
      <c r="B77" s="112">
        <v>74</v>
      </c>
      <c r="C77" s="171" t="s">
        <v>93</v>
      </c>
      <c r="D77" s="57" t="s">
        <v>26</v>
      </c>
      <c r="E77" s="57">
        <v>2</v>
      </c>
      <c r="F77" s="93"/>
      <c r="G77" s="93"/>
    </row>
    <row r="78" spans="1:7" ht="26.4" thickBot="1" x14ac:dyDescent="0.55000000000000004">
      <c r="A78" s="7" t="str">
        <f>'Lista Zespołów'!$D78&amp;'Lista Zespołów'!$E78</f>
        <v>G3</v>
      </c>
      <c r="B78" s="112">
        <v>75</v>
      </c>
      <c r="C78" s="171" t="s">
        <v>94</v>
      </c>
      <c r="D78" s="57" t="s">
        <v>26</v>
      </c>
      <c r="E78" s="57">
        <v>3</v>
      </c>
      <c r="F78" s="93"/>
      <c r="G78" s="93"/>
    </row>
    <row r="79" spans="1:7" ht="26.4" thickBot="1" x14ac:dyDescent="0.55000000000000004">
      <c r="A79" s="7" t="str">
        <f>'Lista Zespołów'!$D79&amp;'Lista Zespołów'!$E79</f>
        <v>G4</v>
      </c>
      <c r="B79" s="112">
        <v>76</v>
      </c>
      <c r="C79" s="171" t="s">
        <v>95</v>
      </c>
      <c r="D79" s="57" t="s">
        <v>26</v>
      </c>
      <c r="E79" s="57">
        <v>4</v>
      </c>
      <c r="F79" s="93"/>
      <c r="G79" s="93"/>
    </row>
    <row r="80" spans="1:7" ht="26.4" thickBot="1" x14ac:dyDescent="0.55000000000000004">
      <c r="A80" s="7" t="str">
        <f>'Lista Zespołów'!$D80&amp;'Lista Zespołów'!$E80</f>
        <v>G5</v>
      </c>
      <c r="B80" s="112">
        <v>77</v>
      </c>
      <c r="C80" s="171" t="s">
        <v>96</v>
      </c>
      <c r="D80" s="57" t="s">
        <v>26</v>
      </c>
      <c r="E80" s="57">
        <v>5</v>
      </c>
      <c r="F80" s="93"/>
      <c r="G80" s="93"/>
    </row>
    <row r="81" spans="1:7" ht="26.4" thickBot="1" x14ac:dyDescent="0.55000000000000004">
      <c r="A81" s="7" t="str">
        <f>'Lista Zespołów'!$D81&amp;'Lista Zespołów'!$E81</f>
        <v>G6</v>
      </c>
      <c r="B81" s="112">
        <v>78</v>
      </c>
      <c r="C81" s="171" t="s">
        <v>97</v>
      </c>
      <c r="D81" s="113" t="s">
        <v>26</v>
      </c>
      <c r="E81" s="113">
        <v>6</v>
      </c>
    </row>
    <row r="82" spans="1:7" ht="26.4" thickBot="1" x14ac:dyDescent="0.55000000000000004">
      <c r="A82" s="7" t="str">
        <f>'Lista Zespołów'!$D82&amp;'Lista Zespołów'!$E82</f>
        <v>G7</v>
      </c>
      <c r="B82" s="112">
        <v>79</v>
      </c>
      <c r="C82" s="171" t="s">
        <v>98</v>
      </c>
      <c r="D82" s="113" t="s">
        <v>26</v>
      </c>
      <c r="E82" s="113">
        <v>7</v>
      </c>
    </row>
    <row r="83" spans="1:7" ht="26.4" thickBot="1" x14ac:dyDescent="0.55000000000000004">
      <c r="A83" s="7" t="str">
        <f>'Lista Zespołów'!$D83&amp;'Lista Zespołów'!$E83</f>
        <v>G8</v>
      </c>
      <c r="B83" s="112">
        <v>80</v>
      </c>
      <c r="C83" s="171" t="s">
        <v>99</v>
      </c>
      <c r="D83" s="113" t="s">
        <v>26</v>
      </c>
      <c r="E83" s="113">
        <v>8</v>
      </c>
    </row>
    <row r="84" spans="1:7" ht="25.8" x14ac:dyDescent="0.5">
      <c r="A84" s="7" t="str">
        <f>'Lista Zespołów'!$D84&amp;'Lista Zespołów'!$E84</f>
        <v>G9</v>
      </c>
      <c r="B84" s="112">
        <v>81</v>
      </c>
      <c r="C84" s="6"/>
      <c r="D84" s="113" t="s">
        <v>26</v>
      </c>
      <c r="E84" s="113">
        <v>9</v>
      </c>
    </row>
    <row r="85" spans="1:7" ht="25.8" x14ac:dyDescent="0.5">
      <c r="A85" s="7" t="str">
        <f>'Lista Zespołów'!$D85&amp;'Lista Zespołów'!$E85</f>
        <v>G10</v>
      </c>
      <c r="B85" s="112">
        <v>82</v>
      </c>
      <c r="C85" s="79"/>
      <c r="D85" s="113" t="s">
        <v>26</v>
      </c>
      <c r="E85" s="113">
        <v>10</v>
      </c>
      <c r="F85" s="93"/>
      <c r="G85" s="93"/>
    </row>
    <row r="86" spans="1:7" ht="25.8" x14ac:dyDescent="0.5">
      <c r="A86" s="7" t="str">
        <f>'Lista Zespołów'!$D86&amp;'Lista Zespołów'!$E86</f>
        <v>G11</v>
      </c>
      <c r="B86" s="112">
        <v>83</v>
      </c>
      <c r="C86" s="79"/>
      <c r="D86" s="113" t="s">
        <v>26</v>
      </c>
      <c r="E86" s="113">
        <v>11</v>
      </c>
      <c r="F86" s="93"/>
      <c r="G86" s="93"/>
    </row>
    <row r="87" spans="1:7" ht="26.4" thickBot="1" x14ac:dyDescent="0.55000000000000004">
      <c r="A87" s="7" t="str">
        <f>'Lista Zespołów'!$D87&amp;'Lista Zespołów'!$E87</f>
        <v>G12</v>
      </c>
      <c r="B87" s="112">
        <v>84</v>
      </c>
      <c r="C87" s="79"/>
      <c r="D87" s="113" t="s">
        <v>26</v>
      </c>
      <c r="E87" s="113">
        <v>12</v>
      </c>
      <c r="F87" s="93"/>
      <c r="G87" s="93"/>
    </row>
    <row r="88" spans="1:7" ht="26.4" thickBot="1" x14ac:dyDescent="0.55000000000000004">
      <c r="A88" s="56" t="str">
        <f>'Lista Zespołów'!$D88&amp;'Lista Zespołów'!$E88</f>
        <v>H1</v>
      </c>
      <c r="B88" s="97">
        <v>85</v>
      </c>
      <c r="C88" s="170" t="s">
        <v>100</v>
      </c>
      <c r="D88" s="98" t="s">
        <v>27</v>
      </c>
      <c r="E88" s="98">
        <v>1</v>
      </c>
      <c r="F88" s="99"/>
      <c r="G88" s="99"/>
    </row>
    <row r="89" spans="1:7" ht="26.4" thickBot="1" x14ac:dyDescent="0.55000000000000004">
      <c r="A89" s="56" t="str">
        <f>'Lista Zespołów'!$D89&amp;'Lista Zespołów'!$E89</f>
        <v>H2</v>
      </c>
      <c r="B89" s="112">
        <v>86</v>
      </c>
      <c r="C89" s="171" t="s">
        <v>101</v>
      </c>
      <c r="D89" s="92" t="s">
        <v>27</v>
      </c>
      <c r="E89" s="92">
        <v>2</v>
      </c>
      <c r="F89" s="93"/>
      <c r="G89" s="93"/>
    </row>
    <row r="90" spans="1:7" ht="26.4" thickBot="1" x14ac:dyDescent="0.55000000000000004">
      <c r="A90" s="56" t="str">
        <f>'Lista Zespołów'!$D90&amp;'Lista Zespołów'!$E90</f>
        <v>H3</v>
      </c>
      <c r="B90" s="112">
        <v>87</v>
      </c>
      <c r="C90" s="171" t="s">
        <v>102</v>
      </c>
      <c r="D90" s="92" t="s">
        <v>27</v>
      </c>
      <c r="E90" s="92">
        <v>3</v>
      </c>
      <c r="F90" s="93"/>
      <c r="G90" s="93"/>
    </row>
    <row r="91" spans="1:7" ht="26.4" thickBot="1" x14ac:dyDescent="0.55000000000000004">
      <c r="A91" s="56" t="str">
        <f>'Lista Zespołów'!$D91&amp;'Lista Zespołów'!$E91</f>
        <v>H4</v>
      </c>
      <c r="B91" s="112">
        <v>88</v>
      </c>
      <c r="C91" s="171" t="s">
        <v>103</v>
      </c>
      <c r="D91" s="92" t="s">
        <v>27</v>
      </c>
      <c r="E91" s="92">
        <v>4</v>
      </c>
      <c r="F91" s="93"/>
      <c r="G91" s="93"/>
    </row>
    <row r="92" spans="1:7" ht="26.4" thickBot="1" x14ac:dyDescent="0.55000000000000004">
      <c r="A92" s="56" t="str">
        <f>'Lista Zespołów'!$D92&amp;'Lista Zespołów'!$E92</f>
        <v>H5</v>
      </c>
      <c r="B92" s="112">
        <v>89</v>
      </c>
      <c r="C92" s="171" t="s">
        <v>104</v>
      </c>
      <c r="D92" s="92" t="s">
        <v>27</v>
      </c>
      <c r="E92" s="92">
        <v>5</v>
      </c>
      <c r="F92" s="93"/>
      <c r="G92" s="93"/>
    </row>
    <row r="93" spans="1:7" ht="26.4" thickBot="1" x14ac:dyDescent="0.55000000000000004">
      <c r="A93" s="56" t="str">
        <f>'Lista Zespołów'!$D93&amp;'Lista Zespołów'!$E93</f>
        <v>H6</v>
      </c>
      <c r="B93" s="112">
        <v>90</v>
      </c>
      <c r="C93" s="171" t="s">
        <v>105</v>
      </c>
      <c r="D93" s="113" t="s">
        <v>27</v>
      </c>
      <c r="E93" s="113">
        <v>6</v>
      </c>
      <c r="F93" s="93"/>
      <c r="G93" s="93"/>
    </row>
    <row r="94" spans="1:7" ht="26.4" thickBot="1" x14ac:dyDescent="0.55000000000000004">
      <c r="A94" s="56" t="str">
        <f>'Lista Zespołów'!$D94&amp;'Lista Zespołów'!$E94</f>
        <v>H7</v>
      </c>
      <c r="B94" s="112">
        <v>91</v>
      </c>
      <c r="C94" s="171" t="s">
        <v>106</v>
      </c>
      <c r="D94" s="113" t="s">
        <v>27</v>
      </c>
      <c r="E94" s="113">
        <v>7</v>
      </c>
      <c r="F94" s="93"/>
      <c r="G94" s="93"/>
    </row>
    <row r="95" spans="1:7" ht="26.4" thickBot="1" x14ac:dyDescent="0.55000000000000004">
      <c r="A95" s="56" t="str">
        <f>'Lista Zespołów'!$D95&amp;'Lista Zespołów'!$E95</f>
        <v>H8</v>
      </c>
      <c r="B95" s="112">
        <v>92</v>
      </c>
      <c r="C95" s="171" t="s">
        <v>107</v>
      </c>
      <c r="D95" s="113" t="s">
        <v>27</v>
      </c>
      <c r="E95" s="113">
        <v>8</v>
      </c>
      <c r="F95" s="93"/>
      <c r="G95" s="93"/>
    </row>
    <row r="96" spans="1:7" ht="25.8" x14ac:dyDescent="0.5">
      <c r="A96" s="56" t="str">
        <f>'Lista Zespołów'!$D96&amp;'Lista Zespołów'!$E96</f>
        <v>H9</v>
      </c>
      <c r="B96" s="112">
        <v>93</v>
      </c>
      <c r="C96" s="79"/>
      <c r="D96" s="113" t="s">
        <v>27</v>
      </c>
      <c r="E96" s="113">
        <v>9</v>
      </c>
      <c r="F96" s="93"/>
      <c r="G96" s="93"/>
    </row>
    <row r="97" spans="1:7" ht="25.8" x14ac:dyDescent="0.5">
      <c r="A97" s="56" t="str">
        <f>'Lista Zespołów'!$D97&amp;'Lista Zespołów'!$E97</f>
        <v>H10</v>
      </c>
      <c r="B97" s="112">
        <v>94</v>
      </c>
      <c r="C97" s="79"/>
      <c r="D97" s="113" t="s">
        <v>27</v>
      </c>
      <c r="E97" s="113">
        <v>10</v>
      </c>
      <c r="F97" s="93"/>
      <c r="G97" s="93"/>
    </row>
    <row r="98" spans="1:7" ht="25.8" x14ac:dyDescent="0.5">
      <c r="A98" s="56" t="str">
        <f>'Lista Zespołów'!$D98&amp;'Lista Zespołów'!$E98</f>
        <v>H11</v>
      </c>
      <c r="B98" s="112">
        <v>95</v>
      </c>
      <c r="C98" s="79"/>
      <c r="D98" s="113" t="s">
        <v>27</v>
      </c>
      <c r="E98" s="113">
        <v>11</v>
      </c>
      <c r="F98" s="93"/>
      <c r="G98" s="93"/>
    </row>
    <row r="99" spans="1:7" ht="26.4" thickBot="1" x14ac:dyDescent="0.55000000000000004">
      <c r="A99" s="56" t="str">
        <f>'Lista Zespołów'!$D99&amp;'Lista Zespołów'!$E99</f>
        <v>H12</v>
      </c>
      <c r="B99" s="112">
        <v>96</v>
      </c>
      <c r="C99" s="79"/>
      <c r="D99" s="113" t="s">
        <v>27</v>
      </c>
      <c r="E99" s="113">
        <v>12</v>
      </c>
      <c r="F99" s="93"/>
      <c r="G99" s="93"/>
    </row>
    <row r="100" spans="1:7" ht="26.4" thickBot="1" x14ac:dyDescent="0.55000000000000004">
      <c r="A100" s="56" t="str">
        <f>'Lista Zespołów'!$D100&amp;'Lista Zespołów'!$E100</f>
        <v>I1</v>
      </c>
      <c r="B100" s="97">
        <v>97</v>
      </c>
      <c r="C100" s="170" t="s">
        <v>108</v>
      </c>
      <c r="D100" s="98" t="s">
        <v>28</v>
      </c>
      <c r="E100" s="98">
        <v>1</v>
      </c>
      <c r="F100" s="99"/>
      <c r="G100" s="99"/>
    </row>
    <row r="101" spans="1:7" ht="26.4" thickBot="1" x14ac:dyDescent="0.55000000000000004">
      <c r="A101" s="56" t="str">
        <f>'Lista Zespołów'!$D101&amp;'Lista Zespołów'!$E101</f>
        <v>I2</v>
      </c>
      <c r="B101" s="112">
        <v>98</v>
      </c>
      <c r="C101" s="171" t="s">
        <v>109</v>
      </c>
      <c r="D101" s="92" t="s">
        <v>28</v>
      </c>
      <c r="E101" s="92">
        <v>2</v>
      </c>
      <c r="F101" s="93"/>
      <c r="G101" s="93"/>
    </row>
    <row r="102" spans="1:7" ht="26.4" thickBot="1" x14ac:dyDescent="0.55000000000000004">
      <c r="A102" s="56" t="str">
        <f>'Lista Zespołów'!$D102&amp;'Lista Zespołów'!$E102</f>
        <v>I3</v>
      </c>
      <c r="B102" s="112">
        <v>99</v>
      </c>
      <c r="C102" s="170" t="s">
        <v>111</v>
      </c>
      <c r="D102" s="92" t="s">
        <v>28</v>
      </c>
      <c r="E102" s="92">
        <v>3</v>
      </c>
      <c r="F102" s="93"/>
      <c r="G102" s="93"/>
    </row>
    <row r="103" spans="1:7" ht="26.4" thickBot="1" x14ac:dyDescent="0.55000000000000004">
      <c r="A103" s="56" t="str">
        <f>'Lista Zespołów'!$D103&amp;'Lista Zespołów'!$E103</f>
        <v>I4</v>
      </c>
      <c r="B103" s="112">
        <v>100</v>
      </c>
      <c r="C103" s="171" t="s">
        <v>112</v>
      </c>
      <c r="D103" s="92" t="s">
        <v>28</v>
      </c>
      <c r="E103" s="92">
        <v>4</v>
      </c>
      <c r="F103" s="93"/>
      <c r="G103" s="93"/>
    </row>
    <row r="104" spans="1:7" ht="26.4" thickBot="1" x14ac:dyDescent="0.55000000000000004">
      <c r="A104" s="56" t="str">
        <f>'Lista Zespołów'!$D104&amp;'Lista Zespołów'!$E104</f>
        <v>I5</v>
      </c>
      <c r="B104" s="112">
        <v>101</v>
      </c>
      <c r="C104" s="171" t="s">
        <v>113</v>
      </c>
      <c r="D104" s="92" t="s">
        <v>28</v>
      </c>
      <c r="E104" s="92">
        <v>5</v>
      </c>
      <c r="F104" s="93"/>
      <c r="G104" s="93"/>
    </row>
    <row r="105" spans="1:7" ht="26.4" thickBot="1" x14ac:dyDescent="0.55000000000000004">
      <c r="A105" s="56" t="str">
        <f>'Lista Zespołów'!$D105&amp;'Lista Zespołów'!$E105</f>
        <v>I6</v>
      </c>
      <c r="B105" s="112">
        <v>102</v>
      </c>
      <c r="C105" s="171" t="s">
        <v>114</v>
      </c>
      <c r="D105" s="113" t="s">
        <v>28</v>
      </c>
      <c r="E105" s="113">
        <v>6</v>
      </c>
      <c r="F105" s="93"/>
      <c r="G105" s="93"/>
    </row>
    <row r="106" spans="1:7" ht="26.4" thickBot="1" x14ac:dyDescent="0.55000000000000004">
      <c r="A106" s="56" t="str">
        <f>'Lista Zespołów'!$D106&amp;'Lista Zespołów'!$E106</f>
        <v>I7</v>
      </c>
      <c r="B106" s="112">
        <v>103</v>
      </c>
      <c r="C106" s="171" t="s">
        <v>115</v>
      </c>
      <c r="D106" s="113" t="s">
        <v>28</v>
      </c>
      <c r="E106" s="113">
        <v>7</v>
      </c>
      <c r="F106" s="93"/>
      <c r="G106" s="93"/>
    </row>
    <row r="107" spans="1:7" ht="26.4" thickBot="1" x14ac:dyDescent="0.55000000000000004">
      <c r="A107" s="56" t="str">
        <f>'Lista Zespołów'!$D107&amp;'Lista Zespołów'!$E107</f>
        <v>I8</v>
      </c>
      <c r="B107" s="112">
        <v>104</v>
      </c>
      <c r="C107" s="170" t="s">
        <v>116</v>
      </c>
      <c r="D107" s="113" t="s">
        <v>28</v>
      </c>
      <c r="E107" s="113">
        <v>8</v>
      </c>
      <c r="F107" s="93"/>
      <c r="G107" s="93"/>
    </row>
    <row r="108" spans="1:7" ht="26.4" thickBot="1" x14ac:dyDescent="0.55000000000000004">
      <c r="A108" s="56" t="str">
        <f>'Lista Zespołów'!$D108&amp;'Lista Zespołów'!$E108</f>
        <v>I9</v>
      </c>
      <c r="B108" s="112">
        <v>105</v>
      </c>
      <c r="C108" s="171" t="s">
        <v>117</v>
      </c>
      <c r="D108" s="113" t="s">
        <v>28</v>
      </c>
      <c r="E108" s="113">
        <v>9</v>
      </c>
      <c r="F108" s="93"/>
      <c r="G108" s="93"/>
    </row>
    <row r="109" spans="1:7" ht="26.4" thickBot="1" x14ac:dyDescent="0.55000000000000004">
      <c r="A109" s="56" t="str">
        <f>'Lista Zespołów'!$D109&amp;'Lista Zespołów'!$E109</f>
        <v>I10</v>
      </c>
      <c r="B109" s="112">
        <v>106</v>
      </c>
      <c r="C109" s="171" t="s">
        <v>118</v>
      </c>
      <c r="D109" s="113" t="s">
        <v>28</v>
      </c>
      <c r="E109" s="113">
        <v>10</v>
      </c>
      <c r="F109" s="93"/>
      <c r="G109" s="93"/>
    </row>
    <row r="110" spans="1:7" ht="26.4" thickBot="1" x14ac:dyDescent="0.55000000000000004">
      <c r="A110" s="56" t="str">
        <f>'Lista Zespołów'!$D110&amp;'Lista Zespołów'!$E110</f>
        <v>I11</v>
      </c>
      <c r="B110" s="112">
        <v>107</v>
      </c>
      <c r="C110" s="171" t="s">
        <v>110</v>
      </c>
      <c r="D110" s="113" t="s">
        <v>28</v>
      </c>
      <c r="E110" s="113">
        <v>11</v>
      </c>
      <c r="F110" s="93"/>
      <c r="G110" s="93"/>
    </row>
    <row r="111" spans="1:7" ht="26.4" thickBot="1" x14ac:dyDescent="0.55000000000000004">
      <c r="A111" s="56" t="str">
        <f>'Lista Zespołów'!$D111&amp;'Lista Zespołów'!$E111</f>
        <v>I12</v>
      </c>
      <c r="B111" s="112">
        <v>108</v>
      </c>
      <c r="C111" s="171"/>
      <c r="D111" s="113" t="s">
        <v>28</v>
      </c>
      <c r="E111" s="113">
        <v>12</v>
      </c>
      <c r="F111" s="93"/>
      <c r="G111" s="93"/>
    </row>
    <row r="112" spans="1:7" ht="26.4" thickBot="1" x14ac:dyDescent="0.55000000000000004">
      <c r="A112" s="56" t="str">
        <f>'Lista Zespołów'!$D112&amp;'Lista Zespołów'!$E112</f>
        <v>J1</v>
      </c>
      <c r="B112" s="97">
        <v>109</v>
      </c>
      <c r="C112" s="170"/>
      <c r="D112" s="98" t="s">
        <v>29</v>
      </c>
      <c r="E112" s="98">
        <v>1</v>
      </c>
      <c r="F112" s="99"/>
      <c r="G112" s="99"/>
    </row>
    <row r="113" spans="1:7" ht="26.4" thickBot="1" x14ac:dyDescent="0.55000000000000004">
      <c r="A113" s="56" t="str">
        <f>'Lista Zespołów'!$D113&amp;'Lista Zespołów'!$E113</f>
        <v>J2</v>
      </c>
      <c r="B113" s="112">
        <v>110</v>
      </c>
      <c r="C113" s="171"/>
      <c r="D113" s="92" t="s">
        <v>29</v>
      </c>
      <c r="E113" s="92">
        <v>2</v>
      </c>
      <c r="F113" s="93"/>
      <c r="G113" s="93"/>
    </row>
    <row r="114" spans="1:7" ht="26.4" thickBot="1" x14ac:dyDescent="0.55000000000000004">
      <c r="A114" s="56" t="str">
        <f>'Lista Zespołów'!$D114&amp;'Lista Zespołów'!$E114</f>
        <v>J3</v>
      </c>
      <c r="B114" s="112">
        <v>111</v>
      </c>
      <c r="C114" s="170"/>
      <c r="D114" s="92" t="s">
        <v>29</v>
      </c>
      <c r="E114" s="92">
        <v>3</v>
      </c>
      <c r="F114" s="93"/>
      <c r="G114" s="93"/>
    </row>
    <row r="115" spans="1:7" ht="26.4" thickBot="1" x14ac:dyDescent="0.55000000000000004">
      <c r="A115" s="56" t="str">
        <f>'Lista Zespołów'!$D115&amp;'Lista Zespołów'!$E115</f>
        <v>J4</v>
      </c>
      <c r="B115" s="112">
        <v>112</v>
      </c>
      <c r="C115" s="171"/>
      <c r="D115" s="92" t="s">
        <v>29</v>
      </c>
      <c r="E115" s="92">
        <v>4</v>
      </c>
      <c r="F115" s="93"/>
      <c r="G115" s="93"/>
    </row>
    <row r="116" spans="1:7" ht="26.4" thickBot="1" x14ac:dyDescent="0.55000000000000004">
      <c r="A116" s="56" t="str">
        <f>'Lista Zespołów'!$D116&amp;'Lista Zespołów'!$E116</f>
        <v>J5</v>
      </c>
      <c r="B116" s="112">
        <v>113</v>
      </c>
      <c r="C116" s="171"/>
      <c r="D116" s="92" t="s">
        <v>29</v>
      </c>
      <c r="E116" s="92">
        <v>5</v>
      </c>
      <c r="F116" s="93"/>
      <c r="G116" s="93"/>
    </row>
    <row r="117" spans="1:7" ht="26.4" thickBot="1" x14ac:dyDescent="0.55000000000000004">
      <c r="A117" s="56" t="str">
        <f>'Lista Zespołów'!$D117&amp;'Lista Zespołów'!$E117</f>
        <v>J6</v>
      </c>
      <c r="B117" s="112">
        <v>114</v>
      </c>
      <c r="C117" s="171"/>
      <c r="D117" s="113" t="s">
        <v>29</v>
      </c>
      <c r="E117" s="113">
        <v>6</v>
      </c>
      <c r="F117" s="93"/>
      <c r="G117" s="93"/>
    </row>
    <row r="118" spans="1:7" ht="26.4" thickBot="1" x14ac:dyDescent="0.55000000000000004">
      <c r="A118" s="56" t="str">
        <f>'Lista Zespołów'!$D118&amp;'Lista Zespołów'!$E118</f>
        <v>J7</v>
      </c>
      <c r="B118" s="112">
        <v>115</v>
      </c>
      <c r="C118" s="171"/>
      <c r="D118" s="113" t="s">
        <v>29</v>
      </c>
      <c r="E118" s="113">
        <v>7</v>
      </c>
      <c r="F118" s="93"/>
      <c r="G118" s="93"/>
    </row>
    <row r="119" spans="1:7" ht="26.4" thickBot="1" x14ac:dyDescent="0.55000000000000004">
      <c r="A119" s="56" t="str">
        <f>'Lista Zespołów'!$D119&amp;'Lista Zespołów'!$E119</f>
        <v>J8</v>
      </c>
      <c r="B119" s="112">
        <v>116</v>
      </c>
      <c r="C119" s="170"/>
      <c r="D119" s="113" t="s">
        <v>29</v>
      </c>
      <c r="E119" s="113">
        <v>8</v>
      </c>
      <c r="F119" s="93"/>
      <c r="G119" s="93"/>
    </row>
    <row r="120" spans="1:7" ht="26.4" thickBot="1" x14ac:dyDescent="0.55000000000000004">
      <c r="A120" s="56" t="str">
        <f>'Lista Zespołów'!$D120&amp;'Lista Zespołów'!$E120</f>
        <v>J9</v>
      </c>
      <c r="B120" s="112">
        <v>117</v>
      </c>
      <c r="C120" s="171"/>
      <c r="D120" s="113" t="s">
        <v>29</v>
      </c>
      <c r="E120" s="113">
        <v>9</v>
      </c>
      <c r="F120" s="93"/>
      <c r="G120" s="93"/>
    </row>
    <row r="121" spans="1:7" ht="26.4" thickBot="1" x14ac:dyDescent="0.55000000000000004">
      <c r="A121" s="56" t="str">
        <f>'Lista Zespołów'!$D121&amp;'Lista Zespołów'!$E121</f>
        <v>J10</v>
      </c>
      <c r="B121" s="112">
        <v>118</v>
      </c>
      <c r="C121" s="171"/>
      <c r="D121" s="113" t="s">
        <v>29</v>
      </c>
      <c r="E121" s="113">
        <v>10</v>
      </c>
      <c r="F121" s="93"/>
      <c r="G121" s="93"/>
    </row>
    <row r="122" spans="1:7" ht="26.4" thickBot="1" x14ac:dyDescent="0.55000000000000004">
      <c r="A122" s="56" t="str">
        <f>'Lista Zespołów'!$D122&amp;'Lista Zespołów'!$E122</f>
        <v>J11</v>
      </c>
      <c r="B122" s="112">
        <v>119</v>
      </c>
      <c r="C122" s="171"/>
      <c r="D122" s="113" t="s">
        <v>29</v>
      </c>
      <c r="E122" s="113">
        <v>11</v>
      </c>
      <c r="F122" s="93"/>
      <c r="G122" s="93"/>
    </row>
    <row r="123" spans="1:7" ht="25.8" x14ac:dyDescent="0.5">
      <c r="A123" s="56" t="str">
        <f>'Lista Zespołów'!$D123&amp;'Lista Zespołów'!$E123</f>
        <v>J12</v>
      </c>
      <c r="B123" s="112">
        <v>120</v>
      </c>
      <c r="C123" s="79"/>
      <c r="D123" s="113" t="s">
        <v>29</v>
      </c>
      <c r="E123" s="113">
        <v>12</v>
      </c>
      <c r="F123" s="93"/>
      <c r="G123" s="93"/>
    </row>
    <row r="124" spans="1:7" ht="25.8" x14ac:dyDescent="0.5">
      <c r="A124" s="56" t="str">
        <f>'Lista Zespołów'!$D124&amp;'Lista Zespołów'!$E124</f>
        <v>K1</v>
      </c>
      <c r="B124" s="97">
        <v>121</v>
      </c>
      <c r="C124" s="97"/>
      <c r="D124" s="98" t="s">
        <v>30</v>
      </c>
      <c r="E124" s="98">
        <v>1</v>
      </c>
      <c r="F124" s="99"/>
      <c r="G124" s="99"/>
    </row>
    <row r="125" spans="1:7" ht="25.8" x14ac:dyDescent="0.5">
      <c r="A125" s="56" t="str">
        <f>'Lista Zespołów'!$D125&amp;'Lista Zespołów'!$E125</f>
        <v>K2</v>
      </c>
      <c r="B125" s="112">
        <v>122</v>
      </c>
      <c r="C125" s="112"/>
      <c r="D125" s="92" t="s">
        <v>30</v>
      </c>
      <c r="E125" s="92">
        <v>2</v>
      </c>
      <c r="F125" s="93"/>
      <c r="G125" s="93"/>
    </row>
    <row r="126" spans="1:7" ht="25.8" x14ac:dyDescent="0.5">
      <c r="A126" s="56" t="str">
        <f>'Lista Zespołów'!$D126&amp;'Lista Zespołów'!$E126</f>
        <v>K3</v>
      </c>
      <c r="B126" s="112">
        <v>123</v>
      </c>
      <c r="C126" s="112"/>
      <c r="D126" s="92" t="s">
        <v>30</v>
      </c>
      <c r="E126" s="92">
        <v>3</v>
      </c>
      <c r="F126" s="93"/>
      <c r="G126" s="93"/>
    </row>
    <row r="127" spans="1:7" ht="25.8" x14ac:dyDescent="0.5">
      <c r="A127" s="56" t="str">
        <f>'Lista Zespołów'!$D127&amp;'Lista Zespołów'!$E127</f>
        <v>K4</v>
      </c>
      <c r="B127" s="112">
        <v>124</v>
      </c>
      <c r="C127" s="112"/>
      <c r="D127" s="92" t="s">
        <v>30</v>
      </c>
      <c r="E127" s="92">
        <v>4</v>
      </c>
      <c r="F127" s="93"/>
      <c r="G127" s="93"/>
    </row>
    <row r="128" spans="1:7" ht="25.8" x14ac:dyDescent="0.5">
      <c r="A128" s="56" t="str">
        <f>'Lista Zespołów'!$D128&amp;'Lista Zespołów'!$E128</f>
        <v>K5</v>
      </c>
      <c r="B128" s="112">
        <v>125</v>
      </c>
      <c r="C128" s="112"/>
      <c r="D128" s="92" t="s">
        <v>30</v>
      </c>
      <c r="E128" s="92">
        <v>5</v>
      </c>
      <c r="F128" s="93"/>
      <c r="G128" s="93"/>
    </row>
    <row r="129" spans="1:7" ht="25.8" x14ac:dyDescent="0.5">
      <c r="A129" s="56" t="str">
        <f>'Lista Zespołów'!$D129&amp;'Lista Zespołów'!$E129</f>
        <v>K6</v>
      </c>
      <c r="B129" s="112">
        <v>126</v>
      </c>
      <c r="C129" s="79"/>
      <c r="D129" s="113" t="s">
        <v>30</v>
      </c>
      <c r="E129" s="113">
        <v>6</v>
      </c>
      <c r="F129" s="93"/>
      <c r="G129" s="93"/>
    </row>
    <row r="130" spans="1:7" ht="25.8" x14ac:dyDescent="0.5">
      <c r="A130" s="56" t="str">
        <f>'Lista Zespołów'!$D130&amp;'Lista Zespołów'!$E130</f>
        <v>K7</v>
      </c>
      <c r="B130" s="112">
        <v>127</v>
      </c>
      <c r="C130" s="79"/>
      <c r="D130" s="113" t="s">
        <v>30</v>
      </c>
      <c r="E130" s="113">
        <v>7</v>
      </c>
      <c r="F130" s="93"/>
      <c r="G130" s="93"/>
    </row>
    <row r="131" spans="1:7" ht="25.8" x14ac:dyDescent="0.5">
      <c r="A131" s="56" t="str">
        <f>'Lista Zespołów'!$D131&amp;'Lista Zespołów'!$E131</f>
        <v>K8</v>
      </c>
      <c r="B131" s="112">
        <v>128</v>
      </c>
      <c r="C131" s="79"/>
      <c r="D131" s="113" t="s">
        <v>30</v>
      </c>
      <c r="E131" s="113">
        <v>8</v>
      </c>
      <c r="F131" s="93"/>
      <c r="G131" s="93"/>
    </row>
    <row r="132" spans="1:7" ht="25.8" x14ac:dyDescent="0.5">
      <c r="A132" s="56" t="str">
        <f>'Lista Zespołów'!$D132&amp;'Lista Zespołów'!$E132</f>
        <v>K9</v>
      </c>
      <c r="B132" s="112">
        <v>129</v>
      </c>
      <c r="C132" s="79"/>
      <c r="D132" s="113" t="s">
        <v>30</v>
      </c>
      <c r="E132" s="113">
        <v>9</v>
      </c>
      <c r="F132" s="93"/>
      <c r="G132" s="93"/>
    </row>
    <row r="133" spans="1:7" ht="25.8" x14ac:dyDescent="0.5">
      <c r="A133" s="56" t="str">
        <f>'Lista Zespołów'!$D133&amp;'Lista Zespołów'!$E133</f>
        <v>K10</v>
      </c>
      <c r="B133" s="112">
        <v>130</v>
      </c>
      <c r="C133" s="79"/>
      <c r="D133" s="113" t="s">
        <v>30</v>
      </c>
      <c r="E133" s="113">
        <v>10</v>
      </c>
      <c r="F133" s="93"/>
      <c r="G133" s="93"/>
    </row>
    <row r="134" spans="1:7" ht="25.8" x14ac:dyDescent="0.5">
      <c r="A134" s="56" t="str">
        <f>'Lista Zespołów'!$D134&amp;'Lista Zespołów'!$E134</f>
        <v>K11</v>
      </c>
      <c r="B134" s="112">
        <v>131</v>
      </c>
      <c r="C134" s="79"/>
      <c r="D134" s="113" t="s">
        <v>30</v>
      </c>
      <c r="E134" s="113">
        <v>11</v>
      </c>
      <c r="F134" s="93"/>
      <c r="G134" s="93"/>
    </row>
    <row r="135" spans="1:7" ht="25.8" x14ac:dyDescent="0.5">
      <c r="A135" s="56" t="str">
        <f>'Lista Zespołów'!$D135&amp;'Lista Zespołów'!$E135</f>
        <v>K12</v>
      </c>
      <c r="B135" s="112">
        <v>132</v>
      </c>
      <c r="C135" s="79"/>
      <c r="D135" s="113" t="s">
        <v>30</v>
      </c>
      <c r="E135" s="113">
        <v>12</v>
      </c>
      <c r="F135" s="93"/>
      <c r="G135" s="93"/>
    </row>
    <row r="136" spans="1:7" ht="25.8" x14ac:dyDescent="0.5">
      <c r="A136" s="7" t="str">
        <f>'Lista Zespołów'!$D136&amp;'Lista Zespołów'!$E136</f>
        <v>L1</v>
      </c>
      <c r="B136" s="97">
        <v>133</v>
      </c>
      <c r="C136" s="97"/>
      <c r="D136" s="101" t="s">
        <v>31</v>
      </c>
      <c r="E136" s="101">
        <v>1</v>
      </c>
      <c r="F136" s="99" t="s">
        <v>49</v>
      </c>
      <c r="G136" s="99"/>
    </row>
    <row r="137" spans="1:7" ht="25.8" x14ac:dyDescent="0.5">
      <c r="A137" s="7" t="str">
        <f>'Lista Zespołów'!$D137&amp;'Lista Zespołów'!$E137</f>
        <v>L2</v>
      </c>
      <c r="B137" s="112">
        <v>134</v>
      </c>
      <c r="C137" s="112"/>
      <c r="D137" s="91" t="s">
        <v>31</v>
      </c>
      <c r="E137" s="91">
        <v>2</v>
      </c>
      <c r="F137" s="93"/>
      <c r="G137" s="93"/>
    </row>
    <row r="138" spans="1:7" ht="25.8" x14ac:dyDescent="0.5">
      <c r="A138" s="7" t="str">
        <f>'Lista Zespołów'!$D138&amp;'Lista Zespołów'!$E138</f>
        <v>L3</v>
      </c>
      <c r="B138" s="112">
        <v>135</v>
      </c>
      <c r="C138" s="112"/>
      <c r="D138" s="113" t="s">
        <v>31</v>
      </c>
      <c r="E138" s="113">
        <v>3</v>
      </c>
      <c r="F138" s="93"/>
      <c r="G138" s="93"/>
    </row>
    <row r="139" spans="1:7" ht="25.8" x14ac:dyDescent="0.5">
      <c r="A139" s="7" t="str">
        <f>'Lista Zespołów'!$D139&amp;'Lista Zespołów'!$E139</f>
        <v>L4</v>
      </c>
      <c r="B139" s="112">
        <v>136</v>
      </c>
      <c r="C139" s="112"/>
      <c r="D139" s="113" t="s">
        <v>31</v>
      </c>
      <c r="E139" s="113">
        <v>4</v>
      </c>
      <c r="F139" s="93"/>
      <c r="G139" s="93"/>
    </row>
    <row r="140" spans="1:7" ht="25.8" x14ac:dyDescent="0.5">
      <c r="A140" s="7" t="str">
        <f>'Lista Zespołów'!$D140&amp;'Lista Zespołów'!$E140</f>
        <v>L5</v>
      </c>
      <c r="B140" s="112">
        <v>137</v>
      </c>
      <c r="C140" s="112"/>
      <c r="D140" s="113" t="s">
        <v>31</v>
      </c>
      <c r="E140" s="113">
        <v>5</v>
      </c>
      <c r="F140" s="93"/>
      <c r="G140" s="93"/>
    </row>
    <row r="141" spans="1:7" ht="25.8" x14ac:dyDescent="0.5">
      <c r="A141" s="7" t="str">
        <f>'Lista Zespołów'!$D141&amp;'Lista Zespołów'!$E141</f>
        <v>L6</v>
      </c>
      <c r="B141" s="112">
        <v>138</v>
      </c>
      <c r="C141" s="79"/>
      <c r="D141" s="113" t="s">
        <v>31</v>
      </c>
      <c r="E141" s="113">
        <v>6</v>
      </c>
      <c r="F141" s="93"/>
      <c r="G141" s="93"/>
    </row>
    <row r="142" spans="1:7" ht="25.8" x14ac:dyDescent="0.5">
      <c r="A142" s="7" t="str">
        <f>'Lista Zespołów'!$D142&amp;'Lista Zespołów'!$E142</f>
        <v>L7</v>
      </c>
      <c r="B142" s="112">
        <v>139</v>
      </c>
      <c r="C142" s="79"/>
      <c r="D142" s="113" t="s">
        <v>31</v>
      </c>
      <c r="E142" s="113">
        <v>7</v>
      </c>
      <c r="F142" s="93"/>
      <c r="G142" s="93"/>
    </row>
    <row r="143" spans="1:7" ht="25.8" x14ac:dyDescent="0.5">
      <c r="A143" s="7" t="str">
        <f>'Lista Zespołów'!$D143&amp;'Lista Zespołów'!$E143</f>
        <v>L8</v>
      </c>
      <c r="B143" s="112">
        <v>140</v>
      </c>
      <c r="C143" s="79"/>
      <c r="D143" s="113" t="s">
        <v>31</v>
      </c>
      <c r="E143" s="113">
        <v>8</v>
      </c>
      <c r="F143" s="93"/>
      <c r="G143" s="93"/>
    </row>
    <row r="144" spans="1:7" ht="25.8" x14ac:dyDescent="0.5">
      <c r="A144" s="7" t="str">
        <f>'Lista Zespołów'!$D144&amp;'Lista Zespołów'!$E144</f>
        <v>L9</v>
      </c>
      <c r="B144" s="112">
        <v>141</v>
      </c>
      <c r="C144" s="79"/>
      <c r="D144" s="113" t="s">
        <v>31</v>
      </c>
      <c r="E144" s="113">
        <v>9</v>
      </c>
      <c r="F144" s="93"/>
      <c r="G144" s="93"/>
    </row>
    <row r="145" spans="1:7" ht="25.8" x14ac:dyDescent="0.5">
      <c r="A145" s="7" t="str">
        <f>'Lista Zespołów'!$D145&amp;'Lista Zespołów'!$E145</f>
        <v>L10</v>
      </c>
      <c r="B145" s="112">
        <v>142</v>
      </c>
      <c r="C145" s="79"/>
      <c r="D145" s="113" t="s">
        <v>31</v>
      </c>
      <c r="E145" s="113">
        <v>10</v>
      </c>
      <c r="F145" s="93"/>
      <c r="G145" s="93"/>
    </row>
    <row r="146" spans="1:7" ht="25.8" x14ac:dyDescent="0.5">
      <c r="A146" s="7" t="str">
        <f>'Lista Zespołów'!$D146&amp;'Lista Zespołów'!$E146</f>
        <v>L11</v>
      </c>
      <c r="B146" s="112">
        <v>143</v>
      </c>
      <c r="C146" s="79"/>
      <c r="D146" s="113" t="s">
        <v>31</v>
      </c>
      <c r="E146" s="113">
        <v>11</v>
      </c>
      <c r="F146" s="93"/>
      <c r="G146" s="93"/>
    </row>
    <row r="147" spans="1:7" ht="25.8" x14ac:dyDescent="0.5">
      <c r="A147" s="7" t="str">
        <f>'Lista Zespołów'!$D147&amp;'Lista Zespołów'!$E147</f>
        <v>L12</v>
      </c>
      <c r="B147" s="112">
        <v>144</v>
      </c>
      <c r="C147" s="79"/>
      <c r="D147" s="113" t="s">
        <v>31</v>
      </c>
      <c r="E147" s="113">
        <v>12</v>
      </c>
      <c r="F147" s="93"/>
      <c r="G147" s="93"/>
    </row>
    <row r="148" spans="1:7" ht="25.8" x14ac:dyDescent="0.5">
      <c r="A148" s="7"/>
      <c r="B148" s="102"/>
      <c r="C148" s="90"/>
      <c r="D148" s="91"/>
      <c r="E148" s="91"/>
      <c r="F148" s="93"/>
      <c r="G148" s="93"/>
    </row>
    <row r="149" spans="1:7" ht="25.8" x14ac:dyDescent="0.5">
      <c r="A149" s="7"/>
      <c r="B149" s="102"/>
      <c r="C149" s="90"/>
      <c r="D149" s="91"/>
      <c r="E149" s="91"/>
      <c r="F149" s="93"/>
      <c r="G149" s="93"/>
    </row>
    <row r="150" spans="1:7" x14ac:dyDescent="0.3">
      <c r="A150"/>
    </row>
  </sheetData>
  <phoneticPr fontId="10" type="noConversion"/>
  <pageMargins left="0.7" right="0.7" top="0.75" bottom="0.75" header="0.3" footer="0.3"/>
  <pageSetup paperSize="9" scale="25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9"/>
  <sheetViews>
    <sheetView showGridLines="0" zoomScale="40" zoomScaleNormal="40" workbookViewId="0">
      <selection activeCell="AD25" sqref="AD25"/>
    </sheetView>
  </sheetViews>
  <sheetFormatPr defaultRowHeight="14.4" x14ac:dyDescent="0.3"/>
  <cols>
    <col min="1" max="1" width="9.6640625" customWidth="1"/>
    <col min="2" max="2" width="52.33203125" customWidth="1"/>
    <col min="3" max="11" width="15.88671875" customWidth="1"/>
    <col min="12" max="16" width="15.5546875" customWidth="1"/>
    <col min="17" max="17" width="15.88671875" customWidth="1"/>
    <col min="18" max="18" width="15.33203125" customWidth="1"/>
    <col min="19" max="19" width="14.77734375" customWidth="1"/>
    <col min="20" max="20" width="14.44140625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I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I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Olimp Mińsk Maz. 7</v>
      </c>
      <c r="C4" s="33">
        <f t="shared" ref="C4:C7" si="0">D4*$E$1+E4*$G$1</f>
        <v>18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9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4">
        <f t="shared" ref="F4:F15" si="2">E4+D4</f>
        <v>10</v>
      </c>
      <c r="G4" s="34">
        <f>SUM(D$21:D$33)</f>
        <v>152</v>
      </c>
      <c r="H4" s="34">
        <f>SUM(C$21:C$33)</f>
        <v>87</v>
      </c>
      <c r="I4" s="35">
        <f t="shared" ref="I4:I7" si="3">IFERROR(G4/H4,0)</f>
        <v>1.7471264367816093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Nike Ostrołęka 7</v>
      </c>
      <c r="C5" s="30">
        <f t="shared" si="0"/>
        <v>20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10</v>
      </c>
      <c r="E5" s="107">
        <f t="shared" si="1"/>
        <v>0</v>
      </c>
      <c r="F5" s="107">
        <f t="shared" si="2"/>
        <v>10</v>
      </c>
      <c r="G5" s="31">
        <f>SUM(F$21:F$33)</f>
        <v>153</v>
      </c>
      <c r="H5" s="31">
        <f>SUM(E$21:E$33)</f>
        <v>61</v>
      </c>
      <c r="I5" s="32">
        <f t="shared" si="3"/>
        <v>2.5081967213114753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Olimp Mińsk Maz. 8</v>
      </c>
      <c r="C6" s="33">
        <f t="shared" si="0"/>
        <v>4</v>
      </c>
      <c r="D6" s="34">
        <f t="shared" si="4"/>
        <v>2</v>
      </c>
      <c r="E6" s="34">
        <f t="shared" si="1"/>
        <v>8</v>
      </c>
      <c r="F6" s="34">
        <f t="shared" si="2"/>
        <v>10</v>
      </c>
      <c r="G6" s="34">
        <f>SUM(H$21:H$33)</f>
        <v>111</v>
      </c>
      <c r="H6" s="34">
        <f>SUM(G$21:G$33)</f>
        <v>132</v>
      </c>
      <c r="I6" s="35">
        <f t="shared" si="3"/>
        <v>0.84090909090909094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MUKS Krótka 3</v>
      </c>
      <c r="C7" s="30">
        <f t="shared" si="0"/>
        <v>14</v>
      </c>
      <c r="D7" s="107">
        <f t="shared" si="4"/>
        <v>7</v>
      </c>
      <c r="E7" s="107">
        <f t="shared" si="1"/>
        <v>3</v>
      </c>
      <c r="F7" s="107">
        <f t="shared" si="2"/>
        <v>10</v>
      </c>
      <c r="G7" s="31">
        <f>SUM(J$21:J$33)</f>
        <v>141</v>
      </c>
      <c r="H7" s="31">
        <f>SUM(I$21:I$33)</f>
        <v>101</v>
      </c>
      <c r="I7" s="32">
        <f t="shared" si="3"/>
        <v>1.3960396039603959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Olimp Mińsk Maz. 9</v>
      </c>
      <c r="C8" s="33">
        <f>D8*$E$1+E8*$G$1</f>
        <v>12</v>
      </c>
      <c r="D8" s="34">
        <f t="shared" si="4"/>
        <v>6</v>
      </c>
      <c r="E8" s="34">
        <f t="shared" si="1"/>
        <v>4</v>
      </c>
      <c r="F8" s="34">
        <f t="shared" si="2"/>
        <v>10</v>
      </c>
      <c r="G8" s="34">
        <f>SUM(L$21:L$33)</f>
        <v>133</v>
      </c>
      <c r="H8" s="34">
        <f>SUM(K$21:K$33)</f>
        <v>112</v>
      </c>
      <c r="I8" s="35">
        <f>IFERROR(G8/H8,0)</f>
        <v>1.1875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Nike Ostrołęka 4</v>
      </c>
      <c r="C9" s="30">
        <f t="shared" ref="C9" si="5">D9*$E$1+E9*$G$1</f>
        <v>12</v>
      </c>
      <c r="D9" s="107">
        <f t="shared" si="4"/>
        <v>6</v>
      </c>
      <c r="E9" s="107">
        <f t="shared" si="1"/>
        <v>4</v>
      </c>
      <c r="F9" s="107">
        <f t="shared" si="2"/>
        <v>10</v>
      </c>
      <c r="G9" s="31">
        <f>SUM(N$21:N$33)</f>
        <v>138</v>
      </c>
      <c r="H9" s="31">
        <f>SUM(M$21:M$33)</f>
        <v>114</v>
      </c>
      <c r="I9" s="32">
        <f t="shared" ref="I9" si="6">IFERROR(G9/H9,0)</f>
        <v>1.2105263157894737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MUKS Krótka 6</v>
      </c>
      <c r="C10" s="33">
        <f>D10*$E$1+E10*$G$1</f>
        <v>2</v>
      </c>
      <c r="D10" s="34">
        <f t="shared" si="4"/>
        <v>1</v>
      </c>
      <c r="E10" s="34">
        <f t="shared" si="1"/>
        <v>9</v>
      </c>
      <c r="F10" s="34">
        <f t="shared" si="2"/>
        <v>10</v>
      </c>
      <c r="G10" s="34">
        <f>SUM(P$21:P$33)</f>
        <v>89</v>
      </c>
      <c r="H10" s="34">
        <f>SUM(O$21:O$33)</f>
        <v>135</v>
      </c>
      <c r="I10" s="35">
        <f>IFERROR(G10/H10,0)</f>
        <v>0.65925925925925921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MUKS Krótka 5</v>
      </c>
      <c r="C11" s="30">
        <f t="shared" ref="C11" si="7">D11*$E$1+E11*$G$1</f>
        <v>8</v>
      </c>
      <c r="D11" s="107">
        <f t="shared" si="4"/>
        <v>4</v>
      </c>
      <c r="E11" s="107">
        <f t="shared" si="1"/>
        <v>6</v>
      </c>
      <c r="F11" s="107">
        <f t="shared" si="2"/>
        <v>10</v>
      </c>
      <c r="G11" s="31">
        <f>SUM(R$21:R$33)</f>
        <v>108</v>
      </c>
      <c r="H11" s="31">
        <f>SUM(Q$21:Q$33)</f>
        <v>131</v>
      </c>
      <c r="I11" s="32">
        <f t="shared" ref="I11" si="8">IFERROR(G11/H11,0)</f>
        <v>0.82442748091603058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 t="str">
        <f>VLOOKUP($B$1&amp;A12,'Lista Zespołów'!$A$4:$E$147,3,FALSE)</f>
        <v>SMS Warszawa 1</v>
      </c>
      <c r="C12" s="33">
        <f>D12*$E$1+E12*$G$1</f>
        <v>12</v>
      </c>
      <c r="D12" s="34">
        <f t="shared" si="4"/>
        <v>6</v>
      </c>
      <c r="E12" s="34">
        <f t="shared" si="1"/>
        <v>4</v>
      </c>
      <c r="F12" s="34">
        <f t="shared" si="2"/>
        <v>10</v>
      </c>
      <c r="G12" s="34">
        <f>SUM(T$21:T$33)</f>
        <v>128</v>
      </c>
      <c r="H12" s="34">
        <f>SUM(S$21:S$33)</f>
        <v>113</v>
      </c>
      <c r="I12" s="35">
        <f>IFERROR(G12/H12,0)</f>
        <v>1.1327433628318584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 t="str">
        <f>VLOOKUP($B$1&amp;A13,'Lista Zespołów'!$A$4:$E$147,3,FALSE)</f>
        <v>Atena Warszawa 8</v>
      </c>
      <c r="C13" s="30">
        <f t="shared" ref="C13" si="9">D13*$E$1+E13*$G$1</f>
        <v>8</v>
      </c>
      <c r="D13" s="107">
        <f t="shared" si="4"/>
        <v>4</v>
      </c>
      <c r="E13" s="107">
        <f t="shared" si="1"/>
        <v>6</v>
      </c>
      <c r="F13" s="107">
        <f t="shared" si="2"/>
        <v>10</v>
      </c>
      <c r="G13" s="31">
        <f>SUM(V$21:V$33)</f>
        <v>121</v>
      </c>
      <c r="H13" s="31">
        <f>SUM(U$21:U$33)</f>
        <v>138</v>
      </c>
      <c r="I13" s="32">
        <f t="shared" ref="I13" si="10">IFERROR(G13/H13,0)</f>
        <v>0.87681159420289856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 t="str">
        <f>VLOOKUP($B$1&amp;A14,'Lista Zespołów'!$A$4:$E$147,3,FALSE)</f>
        <v>Sparta Warszawa 6</v>
      </c>
      <c r="C14" s="33">
        <f>D14*$E$1+E14*$G$1</f>
        <v>0</v>
      </c>
      <c r="D14" s="34">
        <f t="shared" si="4"/>
        <v>0</v>
      </c>
      <c r="E14" s="34">
        <f t="shared" si="1"/>
        <v>10</v>
      </c>
      <c r="F14" s="34">
        <f t="shared" si="2"/>
        <v>10</v>
      </c>
      <c r="G14" s="34">
        <f>SUM(X$21:X$33)</f>
        <v>0</v>
      </c>
      <c r="H14" s="34">
        <f>SUM(W$21:W$33)</f>
        <v>150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9" s="2" customFormat="1" ht="21" x14ac:dyDescent="0.4">
      <c r="A17" s="3" t="str">
        <f>"Mecze grupy "&amp;$B$1</f>
        <v>Mecze grupy I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9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9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9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Olimp Mińsk Maz. 7</v>
      </c>
      <c r="D20" s="178"/>
      <c r="E20" s="177" t="str">
        <f>VLOOKUP($B$1&amp;E19,'Lista Zespołów'!$A$4:$E$147,3,FALSE)</f>
        <v>Nike Ostrołęka 7</v>
      </c>
      <c r="F20" s="178"/>
      <c r="G20" s="177" t="str">
        <f>VLOOKUP($B$1&amp;G19,'Lista Zespołów'!$A$4:$E$147,3,FALSE)</f>
        <v>Olimp Mińsk Maz. 8</v>
      </c>
      <c r="H20" s="178"/>
      <c r="I20" s="177" t="str">
        <f>VLOOKUP($B$1&amp;I19,'Lista Zespołów'!$A$4:$E$147,3,FALSE)</f>
        <v>MUKS Krótka 3</v>
      </c>
      <c r="J20" s="178"/>
      <c r="K20" s="185" t="str">
        <f>VLOOKUP($B$1&amp;K19,'Lista Zespołów'!$A$4:$E$147,3,FALSE)</f>
        <v>Olimp Mińsk Maz. 9</v>
      </c>
      <c r="L20" s="186"/>
      <c r="M20" s="177" t="str">
        <f>VLOOKUP($B$1&amp;M19,'Lista Zespołów'!$A$4:$E$147,3,FALSE)</f>
        <v>Nike Ostrołęka 4</v>
      </c>
      <c r="N20" s="178"/>
      <c r="O20" s="177" t="str">
        <f>VLOOKUP($B$1&amp;O19,'Lista Zespołów'!$A$4:$E$147,3,FALSE)</f>
        <v>MUKS Krótka 6</v>
      </c>
      <c r="P20" s="178"/>
      <c r="Q20" s="177" t="str">
        <f>VLOOKUP($B$1&amp;Q19,'Lista Zespołów'!$A$4:$E$147,3,FALSE)</f>
        <v>MUKS Krótka 5</v>
      </c>
      <c r="R20" s="178"/>
      <c r="S20" s="177" t="str">
        <f>VLOOKUP($B$1&amp;S19,'Lista Zespołów'!$A$4:$E$147,3,FALSE)</f>
        <v>SMS Warszawa 1</v>
      </c>
      <c r="T20" s="178"/>
      <c r="U20" s="177" t="str">
        <f>VLOOKUP($B$1&amp;U19,'Lista Zespołów'!$A$4:$E$147,3,FALSE)</f>
        <v>Atena Warszawa 8</v>
      </c>
      <c r="V20" s="178"/>
      <c r="W20" s="177" t="str">
        <f>VLOOKUP($B$1&amp;W19,'Lista Zespołów'!$A$4:$E$147,3,FALSE)</f>
        <v>Sparta Warszawa 6</v>
      </c>
      <c r="X20" s="178"/>
      <c r="Y20" s="177">
        <f>VLOOKUP($B$1&amp;Y19,'Lista Zespołów'!$A$4:$E$147,3,FALSE)</f>
        <v>0</v>
      </c>
      <c r="Z20" s="178"/>
    </row>
    <row r="21" spans="1:29" s="2" customFormat="1" ht="73.5" customHeight="1" thickBot="1" x14ac:dyDescent="0.65">
      <c r="A21" s="67">
        <v>1</v>
      </c>
      <c r="B21" s="74" t="str">
        <f>VLOOKUP($B$1&amp;A21,'Lista Zespołów'!$A$4:$E$147,3,FALSE)</f>
        <v>Olimp Mińsk Maz. 7</v>
      </c>
      <c r="C21" s="125" t="s">
        <v>16</v>
      </c>
      <c r="D21" s="126" t="s">
        <v>16</v>
      </c>
      <c r="E21" s="19">
        <v>16</v>
      </c>
      <c r="F21" s="27">
        <v>18</v>
      </c>
      <c r="G21" s="19">
        <v>15</v>
      </c>
      <c r="H21" s="27">
        <v>11</v>
      </c>
      <c r="I21" s="19">
        <v>16</v>
      </c>
      <c r="J21" s="27">
        <v>14</v>
      </c>
      <c r="K21" s="19">
        <v>15</v>
      </c>
      <c r="L21" s="27">
        <v>11</v>
      </c>
      <c r="M21" s="19">
        <v>15</v>
      </c>
      <c r="N21" s="27">
        <v>10</v>
      </c>
      <c r="O21" s="129">
        <v>15</v>
      </c>
      <c r="P21" s="103">
        <v>3</v>
      </c>
      <c r="Q21" s="129">
        <v>15</v>
      </c>
      <c r="R21" s="103">
        <v>4</v>
      </c>
      <c r="S21" s="129">
        <v>15</v>
      </c>
      <c r="T21" s="103">
        <v>11</v>
      </c>
      <c r="U21" s="129">
        <v>15</v>
      </c>
      <c r="V21" s="119">
        <v>5</v>
      </c>
      <c r="W21" s="131">
        <v>15</v>
      </c>
      <c r="X21" s="27">
        <v>0</v>
      </c>
      <c r="Y21" s="19"/>
      <c r="Z21" s="27"/>
      <c r="AB21" s="173"/>
      <c r="AC21" s="173"/>
    </row>
    <row r="22" spans="1:29" s="2" customFormat="1" ht="73.5" customHeight="1" thickBot="1" x14ac:dyDescent="0.35">
      <c r="A22" s="68">
        <v>2</v>
      </c>
      <c r="B22" s="75" t="str">
        <f>VLOOKUP($B$1&amp;A22,'Lista Zespołów'!$A$4:$E$147,3,FALSE)</f>
        <v>Nike Ostrołęka 7</v>
      </c>
      <c r="C22" s="71">
        <f>IF(F21="","",F21)</f>
        <v>18</v>
      </c>
      <c r="D22" s="72">
        <f>IF(E21="","",E21)</f>
        <v>16</v>
      </c>
      <c r="E22" s="123" t="s">
        <v>16</v>
      </c>
      <c r="F22" s="127" t="s">
        <v>16</v>
      </c>
      <c r="G22" s="23">
        <v>15</v>
      </c>
      <c r="H22" s="28">
        <v>10</v>
      </c>
      <c r="I22" s="23">
        <v>15</v>
      </c>
      <c r="J22" s="28">
        <v>9</v>
      </c>
      <c r="K22" s="23">
        <v>15</v>
      </c>
      <c r="L22" s="28">
        <v>5</v>
      </c>
      <c r="M22" s="23">
        <v>15</v>
      </c>
      <c r="N22" s="28">
        <v>6</v>
      </c>
      <c r="O22" s="130">
        <v>15</v>
      </c>
      <c r="P22" s="121">
        <v>1</v>
      </c>
      <c r="Q22" s="130">
        <v>15</v>
      </c>
      <c r="R22" s="121">
        <v>5</v>
      </c>
      <c r="S22" s="130">
        <v>15</v>
      </c>
      <c r="T22" s="121">
        <v>5</v>
      </c>
      <c r="U22" s="130">
        <v>15</v>
      </c>
      <c r="V22" s="120">
        <v>4</v>
      </c>
      <c r="W22" s="130">
        <v>15</v>
      </c>
      <c r="X22" s="28">
        <v>0</v>
      </c>
      <c r="Y22" s="23"/>
      <c r="Z22" s="28"/>
    </row>
    <row r="23" spans="1:29" s="2" customFormat="1" ht="73.5" customHeight="1" thickBot="1" x14ac:dyDescent="0.35">
      <c r="A23" s="69">
        <v>3</v>
      </c>
      <c r="B23" s="76" t="str">
        <f>VLOOKUP($B$1&amp;A23,'Lista Zespołów'!$A$4:$E$147,3,FALSE)</f>
        <v>Olimp Mińsk Maz. 8</v>
      </c>
      <c r="C23" s="70">
        <f>IF(H21="","",H21)</f>
        <v>11</v>
      </c>
      <c r="D23" s="73">
        <f>IF(G21="","",G21)</f>
        <v>15</v>
      </c>
      <c r="E23" s="70">
        <f>IF(H22="","",H22)</f>
        <v>10</v>
      </c>
      <c r="F23" s="73">
        <f>IF(G22="","",G22)</f>
        <v>15</v>
      </c>
      <c r="G23" s="128" t="s">
        <v>16</v>
      </c>
      <c r="H23" s="126" t="s">
        <v>16</v>
      </c>
      <c r="I23" s="24">
        <v>8</v>
      </c>
      <c r="J23" s="27">
        <v>15</v>
      </c>
      <c r="K23" s="24">
        <v>8</v>
      </c>
      <c r="L23" s="27">
        <v>15</v>
      </c>
      <c r="M23" s="24">
        <v>9</v>
      </c>
      <c r="N23" s="27">
        <v>15</v>
      </c>
      <c r="O23" s="131">
        <v>15</v>
      </c>
      <c r="P23" s="103">
        <v>12</v>
      </c>
      <c r="Q23" s="131">
        <v>12</v>
      </c>
      <c r="R23" s="103">
        <v>15</v>
      </c>
      <c r="S23" s="131">
        <v>11</v>
      </c>
      <c r="T23" s="103">
        <v>15</v>
      </c>
      <c r="U23" s="131">
        <v>12</v>
      </c>
      <c r="V23" s="119">
        <v>15</v>
      </c>
      <c r="W23" s="131">
        <v>15</v>
      </c>
      <c r="X23" s="27">
        <v>0</v>
      </c>
      <c r="Y23" s="24"/>
      <c r="Z23" s="27"/>
    </row>
    <row r="24" spans="1:29" s="2" customFormat="1" ht="73.5" customHeight="1" thickBot="1" x14ac:dyDescent="0.35">
      <c r="A24" s="68">
        <v>4</v>
      </c>
      <c r="B24" s="75" t="str">
        <f>VLOOKUP($B$1&amp;A24,'Lista Zespołów'!$A$4:$E$147,3,FALSE)</f>
        <v>MUKS Krótka 3</v>
      </c>
      <c r="C24" s="71">
        <f>IF(J21="","",J21)</f>
        <v>14</v>
      </c>
      <c r="D24" s="72">
        <f>IF(I21="","",I21)</f>
        <v>16</v>
      </c>
      <c r="E24" s="71">
        <f>IF(J22="","",J22)</f>
        <v>9</v>
      </c>
      <c r="F24" s="72">
        <f>IF(I22="","",I22)</f>
        <v>15</v>
      </c>
      <c r="G24" s="71">
        <f>IF(J23="","",J23)</f>
        <v>15</v>
      </c>
      <c r="H24" s="72">
        <f>IF(I23="","",I23)</f>
        <v>8</v>
      </c>
      <c r="I24" s="123" t="s">
        <v>16</v>
      </c>
      <c r="J24" s="127" t="s">
        <v>16</v>
      </c>
      <c r="K24" s="23">
        <v>15</v>
      </c>
      <c r="L24" s="28">
        <v>12</v>
      </c>
      <c r="M24" s="23">
        <v>15</v>
      </c>
      <c r="N24" s="28">
        <v>13</v>
      </c>
      <c r="O24" s="130">
        <v>15</v>
      </c>
      <c r="P24" s="121">
        <v>6</v>
      </c>
      <c r="Q24" s="130">
        <v>15</v>
      </c>
      <c r="R24" s="121">
        <v>6</v>
      </c>
      <c r="S24" s="130">
        <v>13</v>
      </c>
      <c r="T24" s="121">
        <v>15</v>
      </c>
      <c r="U24" s="130">
        <v>15</v>
      </c>
      <c r="V24" s="120">
        <v>10</v>
      </c>
      <c r="W24" s="130">
        <v>15</v>
      </c>
      <c r="X24" s="28">
        <v>0</v>
      </c>
      <c r="Y24" s="23"/>
      <c r="Z24" s="28"/>
    </row>
    <row r="25" spans="1:29" s="2" customFormat="1" ht="73.5" customHeight="1" thickBot="1" x14ac:dyDescent="0.35">
      <c r="A25" s="68">
        <v>5</v>
      </c>
      <c r="B25" s="75" t="str">
        <f>VLOOKUP($B$1&amp;A25,'Lista Zespołów'!$A$4:$E$147,3,FALSE)</f>
        <v>Olimp Mińsk Maz. 9</v>
      </c>
      <c r="C25" s="71">
        <f>IF(L21="","",L21)</f>
        <v>11</v>
      </c>
      <c r="D25" s="72">
        <f>IF(K21="","",K21)</f>
        <v>15</v>
      </c>
      <c r="E25" s="71">
        <f>IF(L22="","",L22)</f>
        <v>5</v>
      </c>
      <c r="F25" s="72">
        <f>IF(K22="","",K22)</f>
        <v>15</v>
      </c>
      <c r="G25" s="71">
        <f>IF(L23="","",L23)</f>
        <v>15</v>
      </c>
      <c r="H25" s="72">
        <f>IF(K23="","",K23)</f>
        <v>8</v>
      </c>
      <c r="I25" s="71">
        <f>IF(L24="","",L24)</f>
        <v>12</v>
      </c>
      <c r="J25" s="72">
        <f>IF(K24="","",K24)</f>
        <v>15</v>
      </c>
      <c r="K25" s="123" t="s">
        <v>16</v>
      </c>
      <c r="L25" s="122" t="s">
        <v>16</v>
      </c>
      <c r="M25" s="24">
        <v>17</v>
      </c>
      <c r="N25" s="27">
        <v>15</v>
      </c>
      <c r="O25" s="131">
        <v>15</v>
      </c>
      <c r="P25" s="103">
        <v>6</v>
      </c>
      <c r="Q25" s="131">
        <v>15</v>
      </c>
      <c r="R25" s="103">
        <v>9</v>
      </c>
      <c r="S25" s="131">
        <v>12</v>
      </c>
      <c r="T25" s="103">
        <v>15</v>
      </c>
      <c r="U25" s="131">
        <v>16</v>
      </c>
      <c r="V25" s="119">
        <v>14</v>
      </c>
      <c r="W25" s="131">
        <v>15</v>
      </c>
      <c r="X25" s="27">
        <v>0</v>
      </c>
      <c r="Y25" s="23"/>
      <c r="Z25" s="28"/>
    </row>
    <row r="26" spans="1:29" s="2" customFormat="1" ht="73.5" customHeight="1" thickBot="1" x14ac:dyDescent="0.35">
      <c r="A26" s="68">
        <v>6</v>
      </c>
      <c r="B26" s="75" t="str">
        <f>VLOOKUP($B$1&amp;A26,'Lista Zespołów'!$A$4:$E$147,3,FALSE)</f>
        <v>Nike Ostrołęka 4</v>
      </c>
      <c r="C26" s="71">
        <f>IF(N21="","",N21)</f>
        <v>10</v>
      </c>
      <c r="D26" s="72">
        <f>IF(M21="","",M21)</f>
        <v>15</v>
      </c>
      <c r="E26" s="71">
        <f>IF(N22="","",N22)</f>
        <v>6</v>
      </c>
      <c r="F26" s="72">
        <f>IF(M22="","",M22)</f>
        <v>15</v>
      </c>
      <c r="G26" s="71">
        <f>IF(N23="","",N23)</f>
        <v>15</v>
      </c>
      <c r="H26" s="72">
        <f>IF(M23="","",M23)</f>
        <v>9</v>
      </c>
      <c r="I26" s="71">
        <f>IF(N$24="","",N$24)</f>
        <v>13</v>
      </c>
      <c r="J26" s="72">
        <f>IF(M24="","",M24)</f>
        <v>15</v>
      </c>
      <c r="K26" s="71">
        <f>IF(N25="","",N25)</f>
        <v>15</v>
      </c>
      <c r="L26" s="72">
        <f>IF(M25="","",M25)</f>
        <v>17</v>
      </c>
      <c r="M26" s="123" t="s">
        <v>16</v>
      </c>
      <c r="N26" s="122" t="s">
        <v>16</v>
      </c>
      <c r="O26" s="130">
        <v>15</v>
      </c>
      <c r="P26" s="135">
        <v>9</v>
      </c>
      <c r="Q26" s="130">
        <v>15</v>
      </c>
      <c r="R26" s="135">
        <v>6</v>
      </c>
      <c r="S26" s="130">
        <v>15</v>
      </c>
      <c r="T26" s="135">
        <v>11</v>
      </c>
      <c r="U26" s="130">
        <v>19</v>
      </c>
      <c r="V26" s="136">
        <v>17</v>
      </c>
      <c r="W26" s="130">
        <v>15</v>
      </c>
      <c r="X26" s="28">
        <v>0</v>
      </c>
      <c r="Y26" s="132"/>
      <c r="Z26" s="134"/>
    </row>
    <row r="27" spans="1:29" s="2" customFormat="1" ht="73.5" customHeight="1" thickBot="1" x14ac:dyDescent="0.35">
      <c r="A27" s="68">
        <v>7</v>
      </c>
      <c r="B27" s="75" t="str">
        <f>VLOOKUP($B$1&amp;A27,'Lista Zespołów'!$A$4:$E$147,3,FALSE)</f>
        <v>MUKS Krótka 6</v>
      </c>
      <c r="C27" s="71">
        <f>IF(P21="","",P21)</f>
        <v>3</v>
      </c>
      <c r="D27" s="72">
        <f>IF(O21="","",O21)</f>
        <v>15</v>
      </c>
      <c r="E27" s="71">
        <f>IF(P22="","",P22)</f>
        <v>1</v>
      </c>
      <c r="F27" s="72">
        <f>IF(O22="","",O22)</f>
        <v>15</v>
      </c>
      <c r="G27" s="71">
        <f>IF(P$23="","",P$23)</f>
        <v>12</v>
      </c>
      <c r="H27" s="72">
        <f>IF(O$23="","",O$23)</f>
        <v>15</v>
      </c>
      <c r="I27" s="71">
        <f>IF(P24="","",P24)</f>
        <v>6</v>
      </c>
      <c r="J27" s="72">
        <f>IF(O$24="","",O$24)</f>
        <v>15</v>
      </c>
      <c r="K27" s="71">
        <f>IF(P$25="","",P$25)</f>
        <v>6</v>
      </c>
      <c r="L27" s="72">
        <f>IF(O$25="","",O$25)</f>
        <v>15</v>
      </c>
      <c r="M27" s="71">
        <f>IF(P$26="","",P$26)</f>
        <v>9</v>
      </c>
      <c r="N27" s="72">
        <f>IF(O$26="","",O$26)</f>
        <v>15</v>
      </c>
      <c r="O27" s="123" t="s">
        <v>16</v>
      </c>
      <c r="P27" s="122" t="s">
        <v>16</v>
      </c>
      <c r="Q27" s="130">
        <v>13</v>
      </c>
      <c r="R27" s="135">
        <v>15</v>
      </c>
      <c r="S27" s="130">
        <v>11</v>
      </c>
      <c r="T27" s="135">
        <v>15</v>
      </c>
      <c r="U27" s="130">
        <v>13</v>
      </c>
      <c r="V27" s="136">
        <v>15</v>
      </c>
      <c r="W27" s="130">
        <v>15</v>
      </c>
      <c r="X27" s="135">
        <v>0</v>
      </c>
      <c r="Y27" s="132"/>
      <c r="Z27" s="133"/>
    </row>
    <row r="28" spans="1:29" s="2" customFormat="1" ht="67.8" customHeight="1" thickBot="1" x14ac:dyDescent="0.35">
      <c r="A28" s="68">
        <v>8</v>
      </c>
      <c r="B28" s="75" t="str">
        <f>VLOOKUP($B$1&amp;A28,'Lista Zespołów'!$A$4:$E$147,3,FALSE)</f>
        <v>MUKS Krótka 5</v>
      </c>
      <c r="C28" s="71">
        <f>IF(R21="","",R21)</f>
        <v>4</v>
      </c>
      <c r="D28" s="72">
        <f>IF(Q21="","",Q21)</f>
        <v>15</v>
      </c>
      <c r="E28" s="71">
        <f>IF(R22="","",R22)</f>
        <v>5</v>
      </c>
      <c r="F28" s="72">
        <f>IF(Q22="","",Q22)</f>
        <v>15</v>
      </c>
      <c r="G28" s="71">
        <f>IF(R$23="","",R$23)</f>
        <v>15</v>
      </c>
      <c r="H28" s="72">
        <f>IF(Q$23="","",Q$23)</f>
        <v>12</v>
      </c>
      <c r="I28" s="71">
        <f>IF(R24="","",R24)</f>
        <v>6</v>
      </c>
      <c r="J28" s="72">
        <f>IF(Q$24="","",Q$24)</f>
        <v>15</v>
      </c>
      <c r="K28" s="71">
        <f>IF(R$25="","",R$25)</f>
        <v>9</v>
      </c>
      <c r="L28" s="72">
        <f>IF(Q$25="","",Q$25)</f>
        <v>15</v>
      </c>
      <c r="M28" s="71">
        <f>IF(R$26="","",R$26)</f>
        <v>6</v>
      </c>
      <c r="N28" s="72">
        <f>IF(Q$26="","",Q$26)</f>
        <v>15</v>
      </c>
      <c r="O28" s="71">
        <f>IF($R$27="","",$R$27)</f>
        <v>15</v>
      </c>
      <c r="P28" s="72">
        <f>IF($Q$27="","",$Q$27)</f>
        <v>13</v>
      </c>
      <c r="Q28" s="123" t="s">
        <v>16</v>
      </c>
      <c r="R28" s="122" t="s">
        <v>16</v>
      </c>
      <c r="S28" s="130">
        <v>15</v>
      </c>
      <c r="T28" s="135">
        <v>11</v>
      </c>
      <c r="U28" s="130">
        <v>18</v>
      </c>
      <c r="V28" s="136">
        <v>20</v>
      </c>
      <c r="W28" s="130">
        <v>15</v>
      </c>
      <c r="X28" s="135">
        <v>0</v>
      </c>
      <c r="Y28" s="23"/>
      <c r="Z28" s="121"/>
    </row>
    <row r="29" spans="1:29" s="2" customFormat="1" ht="67.8" customHeight="1" thickBot="1" x14ac:dyDescent="0.35">
      <c r="A29" s="68">
        <v>9</v>
      </c>
      <c r="B29" s="75" t="str">
        <f>VLOOKUP($B$1&amp;A29,'Lista Zespołów'!$A$4:$E$147,3,FALSE)</f>
        <v>SMS Warszawa 1</v>
      </c>
      <c r="C29" s="71">
        <f>IF(T21="","",T21)</f>
        <v>11</v>
      </c>
      <c r="D29" s="72">
        <f>IF(S21="","",S21)</f>
        <v>15</v>
      </c>
      <c r="E29" s="71">
        <f>IF(T22="","",T22)</f>
        <v>5</v>
      </c>
      <c r="F29" s="72">
        <f>IF(S22="","",S22)</f>
        <v>15</v>
      </c>
      <c r="G29" s="71">
        <f>IF(T$23="","",T$23)</f>
        <v>15</v>
      </c>
      <c r="H29" s="72">
        <f>IF(S$23="","",S$23)</f>
        <v>11</v>
      </c>
      <c r="I29" s="71">
        <f>IF(T24="","",T24)</f>
        <v>15</v>
      </c>
      <c r="J29" s="72">
        <f>IF(S$24="","",S$24)</f>
        <v>13</v>
      </c>
      <c r="K29" s="71">
        <f>IF(T$25="","",T$25)</f>
        <v>15</v>
      </c>
      <c r="L29" s="72">
        <f>IF(S$25="","",S$25)</f>
        <v>12</v>
      </c>
      <c r="M29" s="71">
        <f>IF(T$26="","",T$26)</f>
        <v>11</v>
      </c>
      <c r="N29" s="72">
        <f>IF(S$26="","",S$26)</f>
        <v>15</v>
      </c>
      <c r="O29" s="71">
        <f>IF($T$27="","",$T$27)</f>
        <v>15</v>
      </c>
      <c r="P29" s="72">
        <f>IF($S$27="","",$S$27)</f>
        <v>11</v>
      </c>
      <c r="Q29" s="71">
        <f>IF($T$28="","",$T$28)</f>
        <v>11</v>
      </c>
      <c r="R29" s="72">
        <f>IF($S$28="","",$S$28)</f>
        <v>15</v>
      </c>
      <c r="S29" s="123" t="s">
        <v>16</v>
      </c>
      <c r="T29" s="122" t="s">
        <v>16</v>
      </c>
      <c r="U29" s="130">
        <v>15</v>
      </c>
      <c r="V29" s="136">
        <v>6</v>
      </c>
      <c r="W29" s="130">
        <v>15</v>
      </c>
      <c r="X29" s="135">
        <v>0</v>
      </c>
      <c r="Y29" s="23"/>
      <c r="Z29" s="121"/>
    </row>
    <row r="30" spans="1:29" s="2" customFormat="1" ht="73.5" customHeight="1" thickBot="1" x14ac:dyDescent="0.35">
      <c r="A30" s="68">
        <v>10</v>
      </c>
      <c r="B30" s="75" t="str">
        <f>VLOOKUP($B$1&amp;A30,'Lista Zespołów'!$A$4:$E$147,3,FALSE)</f>
        <v>Atena Warszawa 8</v>
      </c>
      <c r="C30" s="71">
        <f>IF(V21="","",V21)</f>
        <v>5</v>
      </c>
      <c r="D30" s="72">
        <f>IF(U21="","",U21)</f>
        <v>15</v>
      </c>
      <c r="E30" s="71">
        <f>IF(V22="","",V22)</f>
        <v>4</v>
      </c>
      <c r="F30" s="72">
        <f>IF(U22="","",U22)</f>
        <v>15</v>
      </c>
      <c r="G30" s="71">
        <f>IF(V$23="","",V$23)</f>
        <v>15</v>
      </c>
      <c r="H30" s="72">
        <f>IF(U$23="","",U$23)</f>
        <v>12</v>
      </c>
      <c r="I30" s="71">
        <f>IF(V24="","",V24)</f>
        <v>10</v>
      </c>
      <c r="J30" s="72">
        <f>IF(U$24="","",U$24)</f>
        <v>15</v>
      </c>
      <c r="K30" s="71">
        <f>IF(V$25="","",V$25)</f>
        <v>14</v>
      </c>
      <c r="L30" s="72">
        <f>IF(U$25="","",U$25)</f>
        <v>16</v>
      </c>
      <c r="M30" s="71">
        <f>IF(V$26="","",V$26)</f>
        <v>17</v>
      </c>
      <c r="N30" s="72">
        <f>IF(U$26="","",U$26)</f>
        <v>19</v>
      </c>
      <c r="O30" s="71">
        <f>IF($V$27="","",$V$27)</f>
        <v>15</v>
      </c>
      <c r="P30" s="72">
        <f>IF($U$27="","",$U$27)</f>
        <v>13</v>
      </c>
      <c r="Q30" s="71">
        <f>IF($V$28="","",$V$28)</f>
        <v>20</v>
      </c>
      <c r="R30" s="72">
        <f>IF($U$28="","",$U$28)</f>
        <v>18</v>
      </c>
      <c r="S30" s="71">
        <f>IF($V$29="","",$V$29)</f>
        <v>6</v>
      </c>
      <c r="T30" s="72">
        <f>IF($U$29="","",$U$29)</f>
        <v>15</v>
      </c>
      <c r="U30" s="123" t="s">
        <v>16</v>
      </c>
      <c r="V30" s="124" t="s">
        <v>16</v>
      </c>
      <c r="W30" s="130">
        <v>15</v>
      </c>
      <c r="X30" s="135">
        <v>0</v>
      </c>
      <c r="Y30" s="23"/>
      <c r="Z30" s="121"/>
    </row>
    <row r="31" spans="1:29" s="2" customFormat="1" ht="73.5" customHeight="1" thickBot="1" x14ac:dyDescent="0.35">
      <c r="A31" s="68">
        <v>11</v>
      </c>
      <c r="B31" s="75" t="str">
        <f>VLOOKUP($B$1&amp;A31,'Lista Zespołów'!$A$4:$E$147,3,FALSE)</f>
        <v>Sparta Warszawa 6</v>
      </c>
      <c r="C31" s="71">
        <f>IF($X21="","",$X21)</f>
        <v>0</v>
      </c>
      <c r="D31" s="72">
        <f>IF($W21="","",$W21)</f>
        <v>15</v>
      </c>
      <c r="E31" s="71">
        <f>IF(X22="","",X22)</f>
        <v>0</v>
      </c>
      <c r="F31" s="72">
        <f>IF(W22="","",W22)</f>
        <v>15</v>
      </c>
      <c r="G31" s="71">
        <f>IF($X23="","",$X23)</f>
        <v>0</v>
      </c>
      <c r="H31" s="72">
        <f>IF($W23="","",$W23)</f>
        <v>15</v>
      </c>
      <c r="I31" s="71">
        <f>IF($X24="","",$X24)</f>
        <v>0</v>
      </c>
      <c r="J31" s="72">
        <f>IF($W24="","",$W24)</f>
        <v>15</v>
      </c>
      <c r="K31" s="71">
        <f>IF($X25="","",$X25)</f>
        <v>0</v>
      </c>
      <c r="L31" s="72">
        <f>IF($W25="","",$W25)</f>
        <v>15</v>
      </c>
      <c r="M31" s="71">
        <f>IF($X26="","",$X26)</f>
        <v>0</v>
      </c>
      <c r="N31" s="72">
        <f>IF($W26="","",$W26)</f>
        <v>15</v>
      </c>
      <c r="O31" s="71">
        <f>IF($X$27="","",$X$27)</f>
        <v>0</v>
      </c>
      <c r="P31" s="72">
        <f>IF($W$27="","",$W$27)</f>
        <v>15</v>
      </c>
      <c r="Q31" s="71">
        <f>IF($X28="","",$X28)</f>
        <v>0</v>
      </c>
      <c r="R31" s="72">
        <f>IF($W28="","",$W28)</f>
        <v>15</v>
      </c>
      <c r="S31" s="71">
        <f>IF($X29="","",$X29)</f>
        <v>0</v>
      </c>
      <c r="T31" s="72">
        <f>IF($W29="","",$W29)</f>
        <v>15</v>
      </c>
      <c r="U31" s="71">
        <f>IF($X30="","",$X30)</f>
        <v>0</v>
      </c>
      <c r="V31" s="72">
        <f>IF($W30="","",$W30)</f>
        <v>15</v>
      </c>
      <c r="W31" s="123" t="s">
        <v>16</v>
      </c>
      <c r="X31" s="122" t="s">
        <v>16</v>
      </c>
      <c r="Y31" s="23"/>
      <c r="Z31" s="121"/>
    </row>
    <row r="32" spans="1:29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Olimp Mińsk Maz. 7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I1</v>
      </c>
      <c r="I34" s="60" t="s">
        <v>21</v>
      </c>
      <c r="J34" s="59" t="str">
        <f>$B$1&amp; 12</f>
        <v>I12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Nike Ostrołęka 7</v>
      </c>
      <c r="C35" s="52" t="s">
        <v>21</v>
      </c>
      <c r="D35" s="51" t="str">
        <f>VLOOKUP(J35,'Lista Zespołów'!$A$4:$E$147,3,FALSE)</f>
        <v>Sparta Warszawa 6</v>
      </c>
      <c r="F35" s="2" t="s">
        <v>22</v>
      </c>
      <c r="G35" s="58">
        <v>2</v>
      </c>
      <c r="H35" s="59" t="str">
        <f>$B$1&amp; 2</f>
        <v>I2</v>
      </c>
      <c r="I35" s="60" t="s">
        <v>21</v>
      </c>
      <c r="J35" s="59" t="str">
        <f>$B$1&amp; 11</f>
        <v>I11</v>
      </c>
    </row>
    <row r="36" spans="1:10" ht="17.399999999999999" x14ac:dyDescent="0.3">
      <c r="A36" s="47">
        <v>3</v>
      </c>
      <c r="B36" s="51" t="str">
        <f>VLOOKUP(H36,'Lista Zespołów'!$A$4:$E$147,3,FALSE)</f>
        <v>Olimp Mińsk Maz. 8</v>
      </c>
      <c r="C36" s="52" t="s">
        <v>21</v>
      </c>
      <c r="D36" s="51" t="str">
        <f>VLOOKUP(J36,'Lista Zespołów'!$A$4:$E$147,3,FALSE)</f>
        <v>Atena Warszawa 8</v>
      </c>
      <c r="E36" s="2"/>
      <c r="F36" s="2" t="s">
        <v>22</v>
      </c>
      <c r="G36" s="58">
        <v>3</v>
      </c>
      <c r="H36" s="59" t="str">
        <f>$B$1&amp; 3</f>
        <v>I3</v>
      </c>
      <c r="I36" s="60" t="s">
        <v>21</v>
      </c>
      <c r="J36" s="61" t="str">
        <f>$B$1&amp; 10</f>
        <v>I10</v>
      </c>
    </row>
    <row r="37" spans="1:10" ht="17.399999999999999" x14ac:dyDescent="0.3">
      <c r="A37" s="47">
        <v>4</v>
      </c>
      <c r="B37" s="51" t="str">
        <f>VLOOKUP(H37,'Lista Zespołów'!$A$4:$E$147,3,FALSE)</f>
        <v>MUKS Krótka 3</v>
      </c>
      <c r="C37" s="52" t="s">
        <v>21</v>
      </c>
      <c r="D37" s="51" t="str">
        <f>VLOOKUP(J37,'Lista Zespołów'!$A$4:$E$147,3,FALSE)</f>
        <v>SMS Warszawa 1</v>
      </c>
      <c r="E37" s="2"/>
      <c r="F37" s="2" t="s">
        <v>22</v>
      </c>
      <c r="G37" s="58">
        <v>4</v>
      </c>
      <c r="H37" s="59" t="str">
        <f>$B$1&amp; 4</f>
        <v>I4</v>
      </c>
      <c r="I37" s="60" t="s">
        <v>21</v>
      </c>
      <c r="J37" s="61" t="str">
        <f>$B$1&amp; 9</f>
        <v>I9</v>
      </c>
    </row>
    <row r="38" spans="1:10" ht="17.399999999999999" x14ac:dyDescent="0.3">
      <c r="A38" s="47">
        <v>5</v>
      </c>
      <c r="B38" s="51" t="str">
        <f>VLOOKUP(H38,'Lista Zespołów'!$A$4:$E$147,3,FALSE)</f>
        <v>Olimp Mińsk Maz. 9</v>
      </c>
      <c r="C38" s="52" t="s">
        <v>21</v>
      </c>
      <c r="D38" s="51" t="str">
        <f>VLOOKUP(J38,'Lista Zespołów'!$A$4:$E$147,3,FALSE)</f>
        <v>MUKS Krótka 5</v>
      </c>
      <c r="E38" s="2"/>
      <c r="F38" s="2" t="s">
        <v>22</v>
      </c>
      <c r="G38" s="58">
        <v>5</v>
      </c>
      <c r="H38" s="59" t="str">
        <f>$B$1&amp; 5</f>
        <v>I5</v>
      </c>
      <c r="I38" s="60" t="s">
        <v>21</v>
      </c>
      <c r="J38" s="61" t="str">
        <f>$B$1&amp; 8</f>
        <v>I8</v>
      </c>
    </row>
    <row r="39" spans="1:10" ht="17.399999999999999" x14ac:dyDescent="0.3">
      <c r="A39" s="47">
        <v>6</v>
      </c>
      <c r="B39" s="51" t="str">
        <f>VLOOKUP(H39,'Lista Zespołów'!$A$4:$E$147,3,FALSE)</f>
        <v>Nike Ostrołęka 4</v>
      </c>
      <c r="C39" s="52" t="s">
        <v>21</v>
      </c>
      <c r="D39" s="51" t="str">
        <f>VLOOKUP(J39,'Lista Zespołów'!$A$4:$E$147,3,FALSE)</f>
        <v>MUKS Krótka 6</v>
      </c>
      <c r="E39" s="2"/>
      <c r="F39" s="2" t="s">
        <v>22</v>
      </c>
      <c r="G39" s="58">
        <v>6</v>
      </c>
      <c r="H39" s="59" t="str">
        <f>$B$1&amp; 6</f>
        <v>I6</v>
      </c>
      <c r="I39" s="60" t="s">
        <v>21</v>
      </c>
      <c r="J39" s="61" t="str">
        <f>$B$1&amp; 7</f>
        <v>I7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MUKS Krótka 6</v>
      </c>
      <c r="F41" s="2" t="s">
        <v>22</v>
      </c>
      <c r="G41" s="47">
        <v>5</v>
      </c>
      <c r="H41" s="59" t="str">
        <f>$B$1&amp; 12</f>
        <v>I12</v>
      </c>
      <c r="I41" s="60" t="s">
        <v>21</v>
      </c>
      <c r="J41" s="59" t="str">
        <f>$B$1&amp; 7</f>
        <v>I7</v>
      </c>
    </row>
    <row r="42" spans="1:10" ht="17.399999999999999" x14ac:dyDescent="0.3">
      <c r="A42" s="47">
        <v>8</v>
      </c>
      <c r="B42" s="51" t="str">
        <f>VLOOKUP(H42,'Lista Zespołów'!$A$4:$E$147,3,FALSE)</f>
        <v>MUKS Krótka 5</v>
      </c>
      <c r="C42" s="52" t="s">
        <v>21</v>
      </c>
      <c r="D42" s="51" t="str">
        <f>VLOOKUP(J42,'Lista Zespołów'!$A$4:$E$147,3,FALSE)</f>
        <v>Nike Ostrołęka 4</v>
      </c>
      <c r="F42" s="2" t="s">
        <v>22</v>
      </c>
      <c r="G42" s="47">
        <v>6</v>
      </c>
      <c r="H42" s="59" t="str">
        <f>$B$1&amp; 8</f>
        <v>I8</v>
      </c>
      <c r="I42" s="60" t="s">
        <v>21</v>
      </c>
      <c r="J42" s="59" t="str">
        <f>$B$1&amp; 6</f>
        <v>I6</v>
      </c>
    </row>
    <row r="43" spans="1:10" ht="17.399999999999999" x14ac:dyDescent="0.3">
      <c r="A43" s="47">
        <v>9</v>
      </c>
      <c r="B43" s="51" t="str">
        <f>VLOOKUP(H43,'Lista Zespołów'!$A$4:$E$147,3,FALSE)</f>
        <v>SMS Warszawa 1</v>
      </c>
      <c r="C43" s="52" t="s">
        <v>21</v>
      </c>
      <c r="D43" s="51" t="str">
        <f>VLOOKUP(J43,'Lista Zespołów'!$A$4:$E$147,3,FALSE)</f>
        <v>Olimp Mińsk Maz. 9</v>
      </c>
      <c r="F43" s="2" t="s">
        <v>22</v>
      </c>
      <c r="G43" s="47">
        <v>7</v>
      </c>
      <c r="H43" s="63" t="str">
        <f>$B$1&amp; 9</f>
        <v>I9</v>
      </c>
      <c r="I43" s="64" t="s">
        <v>21</v>
      </c>
      <c r="J43" s="63" t="str">
        <f>$B$1&amp; 5</f>
        <v>I5</v>
      </c>
    </row>
    <row r="44" spans="1:10" ht="17.399999999999999" x14ac:dyDescent="0.3">
      <c r="A44" s="47">
        <v>10</v>
      </c>
      <c r="B44" s="51" t="str">
        <f>VLOOKUP(H44,'Lista Zespołów'!$A$4:$E$147,3,FALSE)</f>
        <v>Atena Warszawa 8</v>
      </c>
      <c r="C44" s="52" t="s">
        <v>21</v>
      </c>
      <c r="D44" s="51" t="str">
        <f>VLOOKUP(J44,'Lista Zespołów'!$A$4:$E$147,3,FALSE)</f>
        <v>MUKS Krótka 3</v>
      </c>
      <c r="F44" s="2" t="s">
        <v>22</v>
      </c>
      <c r="G44" s="47">
        <v>8</v>
      </c>
      <c r="H44" s="63" t="str">
        <f>$B$1&amp; 10</f>
        <v>I10</v>
      </c>
      <c r="I44" s="64" t="s">
        <v>21</v>
      </c>
      <c r="J44" s="63" t="str">
        <f>$B$1&amp; 4</f>
        <v>I4</v>
      </c>
    </row>
    <row r="45" spans="1:10" ht="17.399999999999999" x14ac:dyDescent="0.3">
      <c r="A45" s="47">
        <v>11</v>
      </c>
      <c r="B45" s="51" t="str">
        <f>VLOOKUP(H45,'Lista Zespołów'!$A$4:$E$147,3,FALSE)</f>
        <v>Sparta Warszawa 6</v>
      </c>
      <c r="C45" s="52" t="s">
        <v>21</v>
      </c>
      <c r="D45" s="51" t="str">
        <f>VLOOKUP(J45,'Lista Zespołów'!$A$4:$E$147,3,FALSE)</f>
        <v>Olimp Mińsk Maz. 8</v>
      </c>
      <c r="F45" s="2" t="s">
        <v>22</v>
      </c>
      <c r="G45" s="47">
        <v>9</v>
      </c>
      <c r="H45" s="63" t="str">
        <f>$B$1&amp; 11</f>
        <v>I11</v>
      </c>
      <c r="I45" s="64" t="s">
        <v>21</v>
      </c>
      <c r="J45" s="63" t="str">
        <f>$B$1&amp; 3</f>
        <v>I3</v>
      </c>
    </row>
    <row r="46" spans="1:10" ht="17.399999999999999" x14ac:dyDescent="0.3">
      <c r="A46" s="47">
        <v>12</v>
      </c>
      <c r="B46" s="51" t="str">
        <f>VLOOKUP(H46,'Lista Zespołów'!$A$4:$E$147,3,FALSE)</f>
        <v>Olimp Mińsk Maz. 7</v>
      </c>
      <c r="C46" s="52" t="s">
        <v>21</v>
      </c>
      <c r="D46" s="51" t="str">
        <f>VLOOKUP(J46,'Lista Zespołów'!$A$4:$E$147,3,FALSE)</f>
        <v>Nike Ostrołęka 7</v>
      </c>
      <c r="F46" s="2" t="s">
        <v>22</v>
      </c>
      <c r="G46" s="47">
        <v>10</v>
      </c>
      <c r="H46" s="63" t="str">
        <f>$B$1&amp; 1</f>
        <v>I1</v>
      </c>
      <c r="I46" s="64" t="s">
        <v>21</v>
      </c>
      <c r="J46" s="63" t="str">
        <f>$B$1&amp; 2</f>
        <v>I2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Nike Ostrołęka 7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I2</v>
      </c>
      <c r="I48" s="60" t="s">
        <v>21</v>
      </c>
      <c r="J48" s="59" t="str">
        <f>$B$1&amp; 12</f>
        <v>I12</v>
      </c>
    </row>
    <row r="49" spans="1:10" ht="17.399999999999999" x14ac:dyDescent="0.3">
      <c r="A49" s="47">
        <v>14</v>
      </c>
      <c r="B49" s="51" t="str">
        <f>VLOOKUP(H49,'Lista Zespołów'!$A$4:$E$147,3,FALSE)</f>
        <v>Olimp Mińsk Maz. 8</v>
      </c>
      <c r="C49" s="52" t="s">
        <v>21</v>
      </c>
      <c r="D49" s="51" t="str">
        <f>VLOOKUP(J49,'Lista Zespołów'!$A$4:$E$147,3,FALSE)</f>
        <v>Olimp Mińsk Maz. 7</v>
      </c>
      <c r="F49" t="s">
        <v>22</v>
      </c>
      <c r="G49" s="47">
        <v>10</v>
      </c>
      <c r="H49" s="59" t="str">
        <f>$B$1&amp; 3</f>
        <v>I3</v>
      </c>
      <c r="I49" s="60" t="s">
        <v>21</v>
      </c>
      <c r="J49" s="59" t="str">
        <f>$B$1&amp; 1</f>
        <v>I1</v>
      </c>
    </row>
    <row r="50" spans="1:10" ht="17.399999999999999" x14ac:dyDescent="0.3">
      <c r="A50" s="47">
        <v>15</v>
      </c>
      <c r="B50" s="51" t="str">
        <f>VLOOKUP(H50,'Lista Zespołów'!$A$4:$E$147,3,FALSE)</f>
        <v>MUKS Krótka 3</v>
      </c>
      <c r="C50" s="52" t="s">
        <v>21</v>
      </c>
      <c r="D50" s="51" t="str">
        <f>VLOOKUP(J50,'Lista Zespołów'!$A$4:$E$147,3,FALSE)</f>
        <v>Sparta Warszawa 6</v>
      </c>
      <c r="F50" t="s">
        <v>22</v>
      </c>
      <c r="G50" s="47">
        <v>11</v>
      </c>
      <c r="H50" s="63" t="str">
        <f>$B$1&amp; 4</f>
        <v>I4</v>
      </c>
      <c r="I50" s="64" t="s">
        <v>21</v>
      </c>
      <c r="J50" s="63" t="str">
        <f>$B$1&amp; 11</f>
        <v>I11</v>
      </c>
    </row>
    <row r="51" spans="1:10" ht="17.399999999999999" x14ac:dyDescent="0.3">
      <c r="A51" s="47">
        <v>16</v>
      </c>
      <c r="B51" s="51" t="str">
        <f>VLOOKUP(H51,'Lista Zespołów'!$A$4:$E$147,3,FALSE)</f>
        <v>Olimp Mińsk Maz. 9</v>
      </c>
      <c r="C51" s="52" t="s">
        <v>21</v>
      </c>
      <c r="D51" s="51" t="str">
        <f>VLOOKUP(J51,'Lista Zespołów'!$A$4:$E$147,3,FALSE)</f>
        <v>Atena Warszawa 8</v>
      </c>
      <c r="F51" t="s">
        <v>22</v>
      </c>
      <c r="G51" s="47">
        <v>12</v>
      </c>
      <c r="H51" s="63" t="str">
        <f>$B$1&amp; 5</f>
        <v>I5</v>
      </c>
      <c r="I51" s="64" t="s">
        <v>21</v>
      </c>
      <c r="J51" s="63" t="str">
        <f>$B$1&amp; 10</f>
        <v>I10</v>
      </c>
    </row>
    <row r="52" spans="1:10" ht="17.399999999999999" x14ac:dyDescent="0.3">
      <c r="A52" s="47">
        <v>17</v>
      </c>
      <c r="B52" s="51" t="str">
        <f>VLOOKUP(H52,'Lista Zespołów'!$A$4:$E$147,3,FALSE)</f>
        <v>Nike Ostrołęka 4</v>
      </c>
      <c r="C52" s="52" t="s">
        <v>21</v>
      </c>
      <c r="D52" s="51" t="str">
        <f>VLOOKUP(J52,'Lista Zespołów'!$A$4:$E$147,3,FALSE)</f>
        <v>SMS Warszawa 1</v>
      </c>
      <c r="F52" t="s">
        <v>22</v>
      </c>
      <c r="G52" s="47">
        <v>13</v>
      </c>
      <c r="H52" s="63" t="str">
        <f>$B$1&amp; 6</f>
        <v>I6</v>
      </c>
      <c r="I52" s="64" t="s">
        <v>21</v>
      </c>
      <c r="J52" s="63" t="str">
        <f>$B$1&amp; 9</f>
        <v>I9</v>
      </c>
    </row>
    <row r="53" spans="1:10" ht="17.399999999999999" x14ac:dyDescent="0.3">
      <c r="A53" s="47">
        <v>18</v>
      </c>
      <c r="B53" s="51" t="str">
        <f>VLOOKUP(H53,'Lista Zespołów'!$A$4:$E$147,3,FALSE)</f>
        <v>MUKS Krótka 6</v>
      </c>
      <c r="C53" s="52" t="s">
        <v>21</v>
      </c>
      <c r="D53" s="51" t="str">
        <f>VLOOKUP(J53,'Lista Zespołów'!$A$4:$E$147,3,FALSE)</f>
        <v>MUKS Krótka 5</v>
      </c>
      <c r="F53" t="s">
        <v>22</v>
      </c>
      <c r="G53" s="47">
        <v>14</v>
      </c>
      <c r="H53" s="63" t="str">
        <f>$B$1&amp; 7</f>
        <v>I7</v>
      </c>
      <c r="I53" s="64" t="s">
        <v>21</v>
      </c>
      <c r="J53" s="63" t="str">
        <f>$B$1&amp; 8</f>
        <v>I8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MUKS Krótka 5</v>
      </c>
      <c r="F55" t="s">
        <v>22</v>
      </c>
      <c r="G55" s="47">
        <v>13</v>
      </c>
      <c r="H55" s="63" t="str">
        <f>$B$1&amp; 12</f>
        <v>I12</v>
      </c>
      <c r="I55" s="64" t="s">
        <v>21</v>
      </c>
      <c r="J55" s="63" t="str">
        <f>$B$1&amp; 8</f>
        <v>I8</v>
      </c>
    </row>
    <row r="56" spans="1:10" ht="17.399999999999999" x14ac:dyDescent="0.3">
      <c r="A56" s="47">
        <v>20</v>
      </c>
      <c r="B56" s="51" t="str">
        <f>VLOOKUP(H56,'Lista Zespołów'!$A$4:$E$147,3,FALSE)</f>
        <v>SMS Warszawa 1</v>
      </c>
      <c r="C56" s="52" t="s">
        <v>21</v>
      </c>
      <c r="D56" s="51" t="str">
        <f>VLOOKUP(J56,'Lista Zespołów'!$A$4:$E$147,3,FALSE)</f>
        <v>MUKS Krótka 6</v>
      </c>
      <c r="F56" t="s">
        <v>22</v>
      </c>
      <c r="G56" s="47">
        <v>14</v>
      </c>
      <c r="H56" s="63" t="str">
        <f>$B$1&amp; 9</f>
        <v>I9</v>
      </c>
      <c r="I56" s="64" t="s">
        <v>21</v>
      </c>
      <c r="J56" s="63" t="str">
        <f>$B$1&amp; 7</f>
        <v>I7</v>
      </c>
    </row>
    <row r="57" spans="1:10" ht="18" x14ac:dyDescent="0.35">
      <c r="A57" s="47">
        <v>21</v>
      </c>
      <c r="B57" s="51" t="str">
        <f>VLOOKUP(H57,'Lista Zespołów'!$A$4:$E$147,3,FALSE)</f>
        <v>Atena Warszawa 8</v>
      </c>
      <c r="C57" s="54" t="s">
        <v>21</v>
      </c>
      <c r="D57" s="51" t="str">
        <f>VLOOKUP(J57,'Lista Zespołów'!$A$4:$E$147,3,FALSE)</f>
        <v>Nike Ostrołęka 4</v>
      </c>
      <c r="F57" t="s">
        <v>22</v>
      </c>
      <c r="G57" s="47">
        <v>15</v>
      </c>
      <c r="H57" s="63" t="str">
        <f>$B$1&amp; 10</f>
        <v>I10</v>
      </c>
      <c r="I57" s="64" t="s">
        <v>21</v>
      </c>
      <c r="J57" s="63" t="str">
        <f>$B$1&amp; 6</f>
        <v>I6</v>
      </c>
    </row>
    <row r="58" spans="1:10" ht="18" x14ac:dyDescent="0.35">
      <c r="A58" s="47">
        <v>22</v>
      </c>
      <c r="B58" s="51" t="str">
        <f>VLOOKUP(H58,'Lista Zespołów'!$A$4:$E$147,3,FALSE)</f>
        <v>Sparta Warszawa 6</v>
      </c>
      <c r="C58" s="54" t="s">
        <v>21</v>
      </c>
      <c r="D58" s="51" t="str">
        <f>VLOOKUP(J58,'Lista Zespołów'!$A$4:$E$147,3,FALSE)</f>
        <v>Olimp Mińsk Maz. 9</v>
      </c>
      <c r="F58" t="s">
        <v>22</v>
      </c>
      <c r="G58" s="47">
        <v>16</v>
      </c>
      <c r="H58" s="63" t="str">
        <f>$B$1&amp; 11</f>
        <v>I11</v>
      </c>
      <c r="I58" s="64" t="s">
        <v>21</v>
      </c>
      <c r="J58" s="63" t="str">
        <f>$B$1&amp; 5</f>
        <v>I5</v>
      </c>
    </row>
    <row r="59" spans="1:10" ht="18" x14ac:dyDescent="0.35">
      <c r="A59" s="47">
        <v>23</v>
      </c>
      <c r="B59" s="51" t="str">
        <f>VLOOKUP(H59,'Lista Zespołów'!$A$4:$E$147,3,FALSE)</f>
        <v>Olimp Mińsk Maz. 7</v>
      </c>
      <c r="C59" s="54" t="s">
        <v>21</v>
      </c>
      <c r="D59" s="51" t="str">
        <f>VLOOKUP(J59,'Lista Zespołów'!$A$4:$E$147,3,FALSE)</f>
        <v>MUKS Krótka 3</v>
      </c>
      <c r="F59" t="s">
        <v>22</v>
      </c>
      <c r="G59" s="47">
        <v>17</v>
      </c>
      <c r="H59" s="63" t="str">
        <f>$B$1&amp; 1</f>
        <v>I1</v>
      </c>
      <c r="I59" s="64" t="s">
        <v>21</v>
      </c>
      <c r="J59" s="63" t="str">
        <f>$B$1&amp; 4</f>
        <v>I4</v>
      </c>
    </row>
    <row r="60" spans="1:10" ht="18" x14ac:dyDescent="0.35">
      <c r="A60" s="47">
        <v>24</v>
      </c>
      <c r="B60" s="51" t="str">
        <f>VLOOKUP(H60,'Lista Zespołów'!$A$4:$E$147,3,FALSE)</f>
        <v>Nike Ostrołęka 7</v>
      </c>
      <c r="C60" s="54" t="s">
        <v>21</v>
      </c>
      <c r="D60" s="51" t="str">
        <f>VLOOKUP(J60,'Lista Zespołów'!$A$4:$E$147,3,FALSE)</f>
        <v>Olimp Mińsk Maz. 8</v>
      </c>
      <c r="F60" t="s">
        <v>22</v>
      </c>
      <c r="G60" s="47">
        <v>18</v>
      </c>
      <c r="H60" s="63" t="str">
        <f t="shared" ref="H60" si="13">$B$1&amp; 2</f>
        <v>I2</v>
      </c>
      <c r="I60" s="64" t="s">
        <v>21</v>
      </c>
      <c r="J60" s="63" t="str">
        <f t="shared" ref="J60" si="14">$B$1&amp; 3</f>
        <v>I3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Olimp Mińsk Maz. 8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I3</v>
      </c>
      <c r="I62" s="64" t="s">
        <v>21</v>
      </c>
      <c r="J62" s="63" t="str">
        <f>$B$1&amp; 12</f>
        <v>I12</v>
      </c>
    </row>
    <row r="63" spans="1:10" ht="18" x14ac:dyDescent="0.35">
      <c r="A63" s="47">
        <v>26</v>
      </c>
      <c r="B63" s="51" t="str">
        <f>VLOOKUP(H63,'Lista Zespołów'!$A$4:$E$147,3,FALSE)</f>
        <v>MUKS Krótka 3</v>
      </c>
      <c r="C63" s="54" t="s">
        <v>21</v>
      </c>
      <c r="D63" s="51" t="str">
        <f>VLOOKUP(J63,'Lista Zespołów'!$A$4:$E$147,3,FALSE)</f>
        <v>Nike Ostrołęka 7</v>
      </c>
      <c r="F63" t="s">
        <v>22</v>
      </c>
      <c r="G63" s="47">
        <v>18</v>
      </c>
      <c r="H63" s="63" t="str">
        <f>$B$1&amp; 4</f>
        <v>I4</v>
      </c>
      <c r="I63" s="64" t="s">
        <v>21</v>
      </c>
      <c r="J63" s="63" t="str">
        <f>$B$1&amp; 2</f>
        <v>I2</v>
      </c>
    </row>
    <row r="64" spans="1:10" ht="18" x14ac:dyDescent="0.35">
      <c r="A64" s="47">
        <v>27</v>
      </c>
      <c r="B64" s="51" t="str">
        <f>VLOOKUP(H64,'Lista Zespołów'!$A$4:$E$147,3,FALSE)</f>
        <v>Olimp Mińsk Maz. 9</v>
      </c>
      <c r="C64" s="54" t="s">
        <v>21</v>
      </c>
      <c r="D64" s="51" t="str">
        <f>VLOOKUP(J64,'Lista Zespołów'!$A$4:$E$147,3,FALSE)</f>
        <v>Olimp Mińsk Maz. 7</v>
      </c>
      <c r="F64" t="s">
        <v>22</v>
      </c>
      <c r="G64" s="47">
        <v>19</v>
      </c>
      <c r="H64" s="63" t="str">
        <f>$B$1&amp; 5</f>
        <v>I5</v>
      </c>
      <c r="I64" s="64" t="s">
        <v>21</v>
      </c>
      <c r="J64" s="63" t="str">
        <f>$B$1&amp; 1</f>
        <v>I1</v>
      </c>
    </row>
    <row r="65" spans="1:10" ht="18" x14ac:dyDescent="0.3">
      <c r="A65" s="47">
        <v>28</v>
      </c>
      <c r="B65" s="51" t="str">
        <f>VLOOKUP(H65,'Lista Zespołów'!$A$4:$E$147,3,FALSE)</f>
        <v>Nike Ostrołęka 4</v>
      </c>
      <c r="C65" s="106" t="s">
        <v>21</v>
      </c>
      <c r="D65" s="51" t="str">
        <f>VLOOKUP(J65,'Lista Zespołów'!$A$4:$E$147,3,FALSE)</f>
        <v>Sparta Warszawa 6</v>
      </c>
      <c r="F65" t="s">
        <v>22</v>
      </c>
      <c r="G65" s="105">
        <v>20</v>
      </c>
      <c r="H65" s="63" t="str">
        <f>$B$1&amp; 6</f>
        <v>I6</v>
      </c>
      <c r="I65" s="64" t="s">
        <v>21</v>
      </c>
      <c r="J65" s="63" t="str">
        <f>$B$1&amp; 11</f>
        <v>I11</v>
      </c>
    </row>
    <row r="66" spans="1:10" ht="18" x14ac:dyDescent="0.3">
      <c r="A66" s="47">
        <v>29</v>
      </c>
      <c r="B66" s="51" t="str">
        <f>VLOOKUP(H66,'Lista Zespołów'!$A$4:$E$147,3,FALSE)</f>
        <v>MUKS Krótka 6</v>
      </c>
      <c r="C66" s="106" t="s">
        <v>21</v>
      </c>
      <c r="D66" s="51" t="str">
        <f>VLOOKUP(J66,'Lista Zespołów'!$A$4:$E$147,3,FALSE)</f>
        <v>Atena Warszawa 8</v>
      </c>
      <c r="F66" t="s">
        <v>22</v>
      </c>
      <c r="G66" s="105">
        <v>21</v>
      </c>
      <c r="H66" s="63" t="str">
        <f>$B$1&amp; 7</f>
        <v>I7</v>
      </c>
      <c r="I66" s="64" t="s">
        <v>21</v>
      </c>
      <c r="J66" s="63" t="str">
        <f>$B$1&amp; 10</f>
        <v>I10</v>
      </c>
    </row>
    <row r="67" spans="1:10" ht="18" x14ac:dyDescent="0.3">
      <c r="A67" s="47">
        <v>30</v>
      </c>
      <c r="B67" s="51" t="str">
        <f>VLOOKUP(H67,'Lista Zespołów'!$A$4:$E$147,3,FALSE)</f>
        <v>MUKS Krótka 5</v>
      </c>
      <c r="C67" s="106" t="s">
        <v>21</v>
      </c>
      <c r="D67" s="51" t="str">
        <f>VLOOKUP(J67,'Lista Zespołów'!$A$4:$E$147,3,FALSE)</f>
        <v>SMS Warszawa 1</v>
      </c>
      <c r="F67" t="s">
        <v>22</v>
      </c>
      <c r="G67" s="105">
        <v>22</v>
      </c>
      <c r="H67" s="63" t="str">
        <f>$B$1&amp; 8</f>
        <v>I8</v>
      </c>
      <c r="I67" s="64" t="s">
        <v>21</v>
      </c>
      <c r="J67" s="63" t="str">
        <f>$B$1&amp; 9</f>
        <v>I9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 t="str">
        <f>VLOOKUP(J69,'Lista Zespołów'!$A$4:$E$147,3,FALSE)</f>
        <v>SMS Warszawa 1</v>
      </c>
      <c r="F69" t="s">
        <v>22</v>
      </c>
      <c r="G69" s="47">
        <v>21</v>
      </c>
      <c r="H69" s="63" t="str">
        <f>$B$1&amp; 12</f>
        <v>I12</v>
      </c>
      <c r="I69" s="64" t="s">
        <v>21</v>
      </c>
      <c r="J69" s="63" t="str">
        <f>$B$1&amp; 9</f>
        <v>I9</v>
      </c>
    </row>
    <row r="70" spans="1:10" ht="18" x14ac:dyDescent="0.35">
      <c r="A70" s="47">
        <v>32</v>
      </c>
      <c r="B70" s="51" t="str">
        <f>VLOOKUP(H70,'Lista Zespołów'!$A$4:$E$147,3,FALSE)</f>
        <v>Atena Warszawa 8</v>
      </c>
      <c r="C70" s="54" t="s">
        <v>21</v>
      </c>
      <c r="D70" s="51" t="str">
        <f>VLOOKUP(J70,'Lista Zespołów'!$A$4:$E$147,3,FALSE)</f>
        <v>MUKS Krótka 5</v>
      </c>
      <c r="F70" t="s">
        <v>22</v>
      </c>
      <c r="G70" s="47">
        <v>22</v>
      </c>
      <c r="H70" s="63" t="str">
        <f>$B$1&amp; 10</f>
        <v>I10</v>
      </c>
      <c r="I70" s="64" t="s">
        <v>21</v>
      </c>
      <c r="J70" s="63" t="str">
        <f>$B$1&amp; 8</f>
        <v>I8</v>
      </c>
    </row>
    <row r="71" spans="1:10" ht="18" x14ac:dyDescent="0.35">
      <c r="A71" s="47">
        <v>33</v>
      </c>
      <c r="B71" s="51" t="str">
        <f>VLOOKUP(H71,'Lista Zespołów'!$A$4:$E$147,3,FALSE)</f>
        <v>Sparta Warszawa 6</v>
      </c>
      <c r="C71" s="54" t="s">
        <v>21</v>
      </c>
      <c r="D71" s="51" t="str">
        <f>VLOOKUP(J71,'Lista Zespołów'!$A$4:$E$147,3,FALSE)</f>
        <v>MUKS Krótka 6</v>
      </c>
      <c r="F71" t="s">
        <v>22</v>
      </c>
      <c r="G71" s="47">
        <v>23</v>
      </c>
      <c r="H71" s="63" t="str">
        <f>$B$1&amp; 11</f>
        <v>I11</v>
      </c>
      <c r="I71" s="64" t="s">
        <v>21</v>
      </c>
      <c r="J71" s="63" t="str">
        <f>$B$1&amp; 7</f>
        <v>I7</v>
      </c>
    </row>
    <row r="72" spans="1:10" ht="18" x14ac:dyDescent="0.3">
      <c r="A72" s="47">
        <v>34</v>
      </c>
      <c r="B72" s="51" t="str">
        <f>VLOOKUP(H72,'Lista Zespołów'!$A$4:$E$147,3,FALSE)</f>
        <v>Olimp Mińsk Maz. 7</v>
      </c>
      <c r="C72" s="106" t="s">
        <v>21</v>
      </c>
      <c r="D72" s="51" t="str">
        <f>VLOOKUP(J72,'Lista Zespołów'!$A$4:$E$147,3,FALSE)</f>
        <v>Nike Ostrołęka 4</v>
      </c>
      <c r="F72" t="s">
        <v>22</v>
      </c>
      <c r="G72" s="105">
        <v>24</v>
      </c>
      <c r="H72" s="63" t="str">
        <f>$B$1&amp; 1</f>
        <v>I1</v>
      </c>
      <c r="I72" s="64" t="s">
        <v>21</v>
      </c>
      <c r="J72" s="63" t="str">
        <f>$B$1&amp; 6</f>
        <v>I6</v>
      </c>
    </row>
    <row r="73" spans="1:10" ht="18" x14ac:dyDescent="0.3">
      <c r="A73" s="47">
        <v>35</v>
      </c>
      <c r="B73" s="51" t="str">
        <f>VLOOKUP(H73,'Lista Zespołów'!$A$4:$E$147,3,FALSE)</f>
        <v>Nike Ostrołęka 7</v>
      </c>
      <c r="C73" s="106" t="s">
        <v>21</v>
      </c>
      <c r="D73" s="51" t="str">
        <f>VLOOKUP(J73,'Lista Zespołów'!$A$4:$E$147,3,FALSE)</f>
        <v>Olimp Mińsk Maz. 9</v>
      </c>
      <c r="F73" t="s">
        <v>22</v>
      </c>
      <c r="G73" s="105">
        <v>25</v>
      </c>
      <c r="H73" s="63" t="str">
        <f>$B$1&amp; 2</f>
        <v>I2</v>
      </c>
      <c r="I73" s="64" t="s">
        <v>21</v>
      </c>
      <c r="J73" s="63" t="str">
        <f>$B$1&amp; 5</f>
        <v>I5</v>
      </c>
    </row>
    <row r="74" spans="1:10" ht="18" x14ac:dyDescent="0.3">
      <c r="A74" s="47">
        <v>36</v>
      </c>
      <c r="B74" s="51" t="str">
        <f>VLOOKUP(H74,'Lista Zespołów'!$A$4:$E$147,3,FALSE)</f>
        <v>Olimp Mińsk Maz. 8</v>
      </c>
      <c r="C74" s="106" t="s">
        <v>21</v>
      </c>
      <c r="D74" s="51" t="str">
        <f>VLOOKUP(J74,'Lista Zespołów'!$A$4:$E$147,3,FALSE)</f>
        <v>MUKS Krótka 3</v>
      </c>
      <c r="F74" t="s">
        <v>22</v>
      </c>
      <c r="G74" s="105">
        <v>26</v>
      </c>
      <c r="H74" s="63" t="str">
        <f t="shared" ref="H74" si="15">$B$1&amp; 3</f>
        <v>I3</v>
      </c>
      <c r="I74" s="64" t="s">
        <v>21</v>
      </c>
      <c r="J74" s="63" t="str">
        <f t="shared" ref="J74" si="16">$B$1&amp; 4</f>
        <v>I4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MUKS Krótka 3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I4</v>
      </c>
      <c r="I76" s="64" t="s">
        <v>21</v>
      </c>
      <c r="J76" s="63" t="str">
        <f>$B$1&amp; 12</f>
        <v>I12</v>
      </c>
    </row>
    <row r="77" spans="1:10" ht="18" x14ac:dyDescent="0.35">
      <c r="A77" s="47">
        <v>38</v>
      </c>
      <c r="B77" s="51" t="str">
        <f>VLOOKUP(H77,'Lista Zespołów'!$A$4:$E$147,3,FALSE)</f>
        <v>Olimp Mińsk Maz. 9</v>
      </c>
      <c r="C77" s="54" t="s">
        <v>21</v>
      </c>
      <c r="D77" s="51" t="str">
        <f>VLOOKUP(J77,'Lista Zespołów'!$A$4:$E$147,3,FALSE)</f>
        <v>Olimp Mińsk Maz. 8</v>
      </c>
      <c r="F77" t="s">
        <v>22</v>
      </c>
      <c r="G77" s="47">
        <v>26</v>
      </c>
      <c r="H77" s="63" t="str">
        <f>$B$1&amp; 5</f>
        <v>I5</v>
      </c>
      <c r="I77" s="64" t="s">
        <v>21</v>
      </c>
      <c r="J77" s="63" t="str">
        <f>$B$1&amp; 3</f>
        <v>I3</v>
      </c>
    </row>
    <row r="78" spans="1:10" ht="18" x14ac:dyDescent="0.35">
      <c r="A78" s="47">
        <v>39</v>
      </c>
      <c r="B78" s="51" t="str">
        <f>VLOOKUP(H78,'Lista Zespołów'!$A$4:$E$147,3,FALSE)</f>
        <v>Nike Ostrołęka 4</v>
      </c>
      <c r="C78" s="54" t="s">
        <v>21</v>
      </c>
      <c r="D78" s="51" t="str">
        <f>VLOOKUP(J78,'Lista Zespołów'!$A$4:$E$147,3,FALSE)</f>
        <v>Nike Ostrołęka 7</v>
      </c>
      <c r="F78" t="s">
        <v>22</v>
      </c>
      <c r="G78" s="47">
        <v>27</v>
      </c>
      <c r="H78" s="63" t="str">
        <f>$B$1&amp; 6</f>
        <v>I6</v>
      </c>
      <c r="I78" s="64" t="s">
        <v>21</v>
      </c>
      <c r="J78" s="63" t="str">
        <f>$B$1&amp; 2</f>
        <v>I2</v>
      </c>
    </row>
    <row r="79" spans="1:10" ht="18" x14ac:dyDescent="0.3">
      <c r="A79" s="47">
        <v>40</v>
      </c>
      <c r="B79" s="51" t="str">
        <f>VLOOKUP(H79,'Lista Zespołów'!$A$4:$E$147,3,FALSE)</f>
        <v>MUKS Krótka 6</v>
      </c>
      <c r="C79" s="106" t="s">
        <v>21</v>
      </c>
      <c r="D79" s="51" t="str">
        <f>VLOOKUP(J79,'Lista Zespołów'!$A$4:$E$147,3,FALSE)</f>
        <v>Olimp Mińsk Maz. 7</v>
      </c>
      <c r="F79" t="s">
        <v>22</v>
      </c>
      <c r="G79" s="105">
        <v>28</v>
      </c>
      <c r="H79" s="63" t="str">
        <f>$B$1&amp; 7</f>
        <v>I7</v>
      </c>
      <c r="I79" s="64" t="s">
        <v>21</v>
      </c>
      <c r="J79" s="63" t="str">
        <f>$B$1&amp; 1</f>
        <v>I1</v>
      </c>
    </row>
    <row r="80" spans="1:10" ht="18" x14ac:dyDescent="0.3">
      <c r="A80" s="47">
        <v>41</v>
      </c>
      <c r="B80" s="51" t="str">
        <f>VLOOKUP(H80,'Lista Zespołów'!$A$4:$E$147,3,FALSE)</f>
        <v>MUKS Krótka 5</v>
      </c>
      <c r="C80" s="106" t="s">
        <v>21</v>
      </c>
      <c r="D80" s="51" t="str">
        <f>VLOOKUP(J80,'Lista Zespołów'!$A$4:$E$147,3,FALSE)</f>
        <v>Sparta Warszawa 6</v>
      </c>
      <c r="F80" t="s">
        <v>22</v>
      </c>
      <c r="G80" s="105">
        <v>29</v>
      </c>
      <c r="H80" s="63" t="str">
        <f>$B$1&amp; 8</f>
        <v>I8</v>
      </c>
      <c r="I80" s="64" t="s">
        <v>21</v>
      </c>
      <c r="J80" s="63" t="str">
        <f>$B$1&amp; 11</f>
        <v>I11</v>
      </c>
    </row>
    <row r="81" spans="1:10" ht="18" x14ac:dyDescent="0.3">
      <c r="A81" s="47">
        <v>42</v>
      </c>
      <c r="B81" s="51" t="str">
        <f>VLOOKUP(H81,'Lista Zespołów'!$A$4:$E$147,3,FALSE)</f>
        <v>SMS Warszawa 1</v>
      </c>
      <c r="C81" s="106" t="s">
        <v>21</v>
      </c>
      <c r="D81" s="51" t="str">
        <f>VLOOKUP(J81,'Lista Zespołów'!$A$4:$E$147,3,FALSE)</f>
        <v>Atena Warszawa 8</v>
      </c>
      <c r="F81" t="s">
        <v>22</v>
      </c>
      <c r="G81" s="105">
        <v>30</v>
      </c>
      <c r="H81" s="63" t="str">
        <f>$B$1&amp; 9</f>
        <v>I9</v>
      </c>
      <c r="I81" s="64" t="s">
        <v>21</v>
      </c>
      <c r="J81" s="63" t="str">
        <f>$B$1&amp; 10</f>
        <v>I10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 t="str">
        <f>VLOOKUP(J83,'Lista Zespołów'!$A$4:$E$147,3,FALSE)</f>
        <v>Atena Warszawa 8</v>
      </c>
      <c r="F83" t="s">
        <v>22</v>
      </c>
      <c r="G83" s="47">
        <v>25</v>
      </c>
      <c r="H83" s="63" t="str">
        <f>$B$1&amp; 12</f>
        <v>I12</v>
      </c>
      <c r="I83" s="64" t="s">
        <v>21</v>
      </c>
      <c r="J83" s="63" t="str">
        <f>$B$1&amp; 10</f>
        <v>I10</v>
      </c>
    </row>
    <row r="84" spans="1:10" ht="18" x14ac:dyDescent="0.35">
      <c r="A84" s="47">
        <v>44</v>
      </c>
      <c r="B84" s="51" t="str">
        <f>VLOOKUP(H84,'Lista Zespołów'!$A$4:$E$147,3,FALSE)</f>
        <v>Sparta Warszawa 6</v>
      </c>
      <c r="C84" s="54" t="s">
        <v>21</v>
      </c>
      <c r="D84" s="51" t="str">
        <f>VLOOKUP(J84,'Lista Zespołów'!$A$4:$E$147,3,FALSE)</f>
        <v>SMS Warszawa 1</v>
      </c>
      <c r="F84" t="s">
        <v>22</v>
      </c>
      <c r="G84" s="47">
        <v>26</v>
      </c>
      <c r="H84" s="63" t="str">
        <f>$B$1&amp; 11</f>
        <v>I11</v>
      </c>
      <c r="I84" s="64" t="s">
        <v>21</v>
      </c>
      <c r="J84" s="63" t="str">
        <f>$B$1&amp; 9</f>
        <v>I9</v>
      </c>
    </row>
    <row r="85" spans="1:10" ht="18" x14ac:dyDescent="0.35">
      <c r="A85" s="47">
        <v>45</v>
      </c>
      <c r="B85" s="51" t="str">
        <f>VLOOKUP(H85,'Lista Zespołów'!$A$4:$E$147,3,FALSE)</f>
        <v>Olimp Mińsk Maz. 7</v>
      </c>
      <c r="C85" s="54" t="s">
        <v>21</v>
      </c>
      <c r="D85" s="51" t="str">
        <f>VLOOKUP(J85,'Lista Zespołów'!$A$4:$E$147,3,FALSE)</f>
        <v>MUKS Krótka 5</v>
      </c>
      <c r="F85" t="s">
        <v>22</v>
      </c>
      <c r="G85" s="47">
        <v>27</v>
      </c>
      <c r="H85" s="63" t="str">
        <f>$B$1&amp; 1</f>
        <v>I1</v>
      </c>
      <c r="I85" s="64" t="s">
        <v>21</v>
      </c>
      <c r="J85" s="63" t="str">
        <f>$B$1&amp; 8</f>
        <v>I8</v>
      </c>
    </row>
    <row r="86" spans="1:10" ht="18" x14ac:dyDescent="0.3">
      <c r="A86" s="47">
        <v>46</v>
      </c>
      <c r="B86" s="51" t="str">
        <f>VLOOKUP(H86,'Lista Zespołów'!$A$4:$E$147,3,FALSE)</f>
        <v>Nike Ostrołęka 7</v>
      </c>
      <c r="C86" s="106" t="s">
        <v>21</v>
      </c>
      <c r="D86" s="51" t="str">
        <f>VLOOKUP(J86,'Lista Zespołów'!$A$4:$E$147,3,FALSE)</f>
        <v>MUKS Krótka 6</v>
      </c>
      <c r="F86" t="s">
        <v>22</v>
      </c>
      <c r="G86" s="105">
        <v>28</v>
      </c>
      <c r="H86" s="63" t="str">
        <f>$B$1&amp; 2</f>
        <v>I2</v>
      </c>
      <c r="I86" s="64" t="s">
        <v>21</v>
      </c>
      <c r="J86" s="63" t="str">
        <f>$B$1&amp; 7</f>
        <v>I7</v>
      </c>
    </row>
    <row r="87" spans="1:10" ht="18" x14ac:dyDescent="0.3">
      <c r="A87" s="47">
        <v>47</v>
      </c>
      <c r="B87" s="51" t="str">
        <f>VLOOKUP(H87,'Lista Zespołów'!$A$4:$E$147,3,FALSE)</f>
        <v>Olimp Mińsk Maz. 8</v>
      </c>
      <c r="C87" s="106" t="s">
        <v>21</v>
      </c>
      <c r="D87" s="51" t="str">
        <f>VLOOKUP(J87,'Lista Zespołów'!$A$4:$E$147,3,FALSE)</f>
        <v>Nike Ostrołęka 4</v>
      </c>
      <c r="F87" t="s">
        <v>22</v>
      </c>
      <c r="G87" s="105">
        <v>29</v>
      </c>
      <c r="H87" s="63" t="str">
        <f>$B$1&amp; 3</f>
        <v>I3</v>
      </c>
      <c r="I87" s="64" t="s">
        <v>21</v>
      </c>
      <c r="J87" s="63" t="str">
        <f>$B$1&amp; 6</f>
        <v>I6</v>
      </c>
    </row>
    <row r="88" spans="1:10" ht="18" x14ac:dyDescent="0.3">
      <c r="A88" s="47">
        <v>48</v>
      </c>
      <c r="B88" s="51" t="str">
        <f>VLOOKUP(H88,'Lista Zespołów'!$A$4:$E$147,3,FALSE)</f>
        <v>MUKS Krótka 3</v>
      </c>
      <c r="C88" s="106" t="s">
        <v>21</v>
      </c>
      <c r="D88" s="51" t="str">
        <f>VLOOKUP(J88,'Lista Zespołów'!$A$4:$E$147,3,FALSE)</f>
        <v>Olimp Mińsk Maz. 9</v>
      </c>
      <c r="F88" t="s">
        <v>22</v>
      </c>
      <c r="G88" s="105">
        <v>30</v>
      </c>
      <c r="H88" s="63" t="str">
        <f>$B$1&amp; 4</f>
        <v>I4</v>
      </c>
      <c r="I88" s="64" t="s">
        <v>21</v>
      </c>
      <c r="J88" s="63" t="str">
        <f>$B$1&amp; 5</f>
        <v>I5</v>
      </c>
    </row>
    <row r="90" spans="1:10" ht="17.399999999999999" x14ac:dyDescent="0.3">
      <c r="A90" s="47">
        <v>49</v>
      </c>
      <c r="B90" s="51" t="str">
        <f>VLOOKUP(H90,'Lista Zespołów'!$A$4:$E$147,3,FALSE)</f>
        <v>Olimp Mińsk Maz. 9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I5</v>
      </c>
      <c r="I90" s="64" t="s">
        <v>21</v>
      </c>
      <c r="J90" s="63" t="str">
        <f>$B$1&amp; 12</f>
        <v>I12</v>
      </c>
    </row>
    <row r="91" spans="1:10" ht="18" x14ac:dyDescent="0.35">
      <c r="A91" s="47">
        <v>50</v>
      </c>
      <c r="B91" s="51" t="str">
        <f>VLOOKUP(H91,'Lista Zespołów'!$A$4:$E$147,3,FALSE)</f>
        <v>Nike Ostrołęka 4</v>
      </c>
      <c r="C91" s="54" t="s">
        <v>21</v>
      </c>
      <c r="D91" s="51" t="str">
        <f>VLOOKUP(J91,'Lista Zespołów'!$A$4:$E$147,3,FALSE)</f>
        <v>MUKS Krótka 3</v>
      </c>
      <c r="F91" t="s">
        <v>22</v>
      </c>
      <c r="G91" s="47">
        <v>26</v>
      </c>
      <c r="H91" s="63" t="str">
        <f>$B$1&amp; 6</f>
        <v>I6</v>
      </c>
      <c r="I91" s="64" t="s">
        <v>21</v>
      </c>
      <c r="J91" s="63" t="str">
        <f>$B$1&amp; 4</f>
        <v>I4</v>
      </c>
    </row>
    <row r="92" spans="1:10" ht="18" x14ac:dyDescent="0.35">
      <c r="A92" s="47">
        <v>51</v>
      </c>
      <c r="B92" s="51" t="str">
        <f>VLOOKUP(H92,'Lista Zespołów'!$A$4:$E$147,3,FALSE)</f>
        <v>MUKS Krótka 6</v>
      </c>
      <c r="C92" s="54" t="s">
        <v>21</v>
      </c>
      <c r="D92" s="51" t="str">
        <f>VLOOKUP(J92,'Lista Zespołów'!$A$4:$E$147,3,FALSE)</f>
        <v>Olimp Mińsk Maz. 8</v>
      </c>
      <c r="F92" t="s">
        <v>22</v>
      </c>
      <c r="G92" s="47">
        <v>27</v>
      </c>
      <c r="H92" s="63" t="str">
        <f>$B$1&amp; 7</f>
        <v>I7</v>
      </c>
      <c r="I92" s="64" t="s">
        <v>21</v>
      </c>
      <c r="J92" s="63" t="str">
        <f>$B$1&amp; 3</f>
        <v>I3</v>
      </c>
    </row>
    <row r="93" spans="1:10" ht="18" x14ac:dyDescent="0.3">
      <c r="A93" s="47">
        <v>52</v>
      </c>
      <c r="B93" s="51" t="str">
        <f>VLOOKUP(H93,'Lista Zespołów'!$A$4:$E$147,3,FALSE)</f>
        <v>MUKS Krótka 5</v>
      </c>
      <c r="C93" s="106" t="s">
        <v>21</v>
      </c>
      <c r="D93" s="51" t="str">
        <f>VLOOKUP(J93,'Lista Zespołów'!$A$4:$E$147,3,FALSE)</f>
        <v>Nike Ostrołęka 7</v>
      </c>
      <c r="F93" t="s">
        <v>22</v>
      </c>
      <c r="G93" s="105">
        <v>28</v>
      </c>
      <c r="H93" s="63" t="str">
        <f>$B$1&amp; 8</f>
        <v>I8</v>
      </c>
      <c r="I93" s="64" t="s">
        <v>21</v>
      </c>
      <c r="J93" s="63" t="str">
        <f>$B$1&amp; 2</f>
        <v>I2</v>
      </c>
    </row>
    <row r="94" spans="1:10" ht="18" x14ac:dyDescent="0.3">
      <c r="A94" s="47">
        <v>53</v>
      </c>
      <c r="B94" s="51" t="str">
        <f>VLOOKUP(H94,'Lista Zespołów'!$A$4:$E$147,3,FALSE)</f>
        <v>SMS Warszawa 1</v>
      </c>
      <c r="C94" s="106" t="s">
        <v>21</v>
      </c>
      <c r="D94" s="51" t="str">
        <f>VLOOKUP(J94,'Lista Zespołów'!$A$4:$E$147,3,FALSE)</f>
        <v>Olimp Mińsk Maz. 7</v>
      </c>
      <c r="F94" t="s">
        <v>22</v>
      </c>
      <c r="G94" s="105">
        <v>29</v>
      </c>
      <c r="H94" s="63" t="str">
        <f>$B$1&amp; 9</f>
        <v>I9</v>
      </c>
      <c r="I94" s="64" t="s">
        <v>21</v>
      </c>
      <c r="J94" s="63" t="str">
        <f>$B$1&amp; 1</f>
        <v>I1</v>
      </c>
    </row>
    <row r="95" spans="1:10" ht="18" x14ac:dyDescent="0.3">
      <c r="A95" s="47">
        <v>54</v>
      </c>
      <c r="B95" s="51" t="str">
        <f>VLOOKUP(H95,'Lista Zespołów'!$A$4:$E$147,3,FALSE)</f>
        <v>Atena Warszawa 8</v>
      </c>
      <c r="C95" s="106" t="s">
        <v>21</v>
      </c>
      <c r="D95" s="51" t="str">
        <f>VLOOKUP(J95,'Lista Zespołów'!$A$4:$E$147,3,FALSE)</f>
        <v>Sparta Warszawa 6</v>
      </c>
      <c r="F95" t="s">
        <v>22</v>
      </c>
      <c r="G95" s="105">
        <v>30</v>
      </c>
      <c r="H95" s="63" t="str">
        <f>$B$1&amp; 10</f>
        <v>I10</v>
      </c>
      <c r="I95" s="64" t="s">
        <v>21</v>
      </c>
      <c r="J95" s="63" t="str">
        <f>$B$1&amp; 11</f>
        <v>I11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 t="str">
        <f>VLOOKUP(J97,'Lista Zespołów'!$A$4:$E$147,3,FALSE)</f>
        <v>Sparta Warszawa 6</v>
      </c>
      <c r="F97" t="s">
        <v>22</v>
      </c>
      <c r="G97" s="47">
        <v>25</v>
      </c>
      <c r="H97" s="63" t="str">
        <f>$B$1&amp; 12</f>
        <v>I12</v>
      </c>
      <c r="I97" s="64" t="s">
        <v>21</v>
      </c>
      <c r="J97" s="63" t="str">
        <f>$B$1&amp; 11</f>
        <v>I11</v>
      </c>
    </row>
    <row r="98" spans="1:10" ht="18" x14ac:dyDescent="0.35">
      <c r="A98" s="47">
        <v>56</v>
      </c>
      <c r="B98" s="51" t="str">
        <f>VLOOKUP(H98,'Lista Zespołów'!$A$4:$E$147,3,FALSE)</f>
        <v>Olimp Mińsk Maz. 7</v>
      </c>
      <c r="C98" s="54" t="s">
        <v>21</v>
      </c>
      <c r="D98" s="51" t="str">
        <f>VLOOKUP(J98,'Lista Zespołów'!$A$4:$E$147,3,FALSE)</f>
        <v>Atena Warszawa 8</v>
      </c>
      <c r="F98" t="s">
        <v>22</v>
      </c>
      <c r="G98" s="47">
        <v>26</v>
      </c>
      <c r="H98" s="63" t="str">
        <f>$B$1&amp; 1</f>
        <v>I1</v>
      </c>
      <c r="I98" s="64" t="s">
        <v>21</v>
      </c>
      <c r="J98" s="63" t="str">
        <f>$B$1&amp; 10</f>
        <v>I10</v>
      </c>
    </row>
    <row r="99" spans="1:10" ht="18" x14ac:dyDescent="0.35">
      <c r="A99" s="47">
        <v>57</v>
      </c>
      <c r="B99" s="51" t="str">
        <f>VLOOKUP(H99,'Lista Zespołów'!$A$4:$E$147,3,FALSE)</f>
        <v>Nike Ostrołęka 7</v>
      </c>
      <c r="C99" s="54" t="s">
        <v>21</v>
      </c>
      <c r="D99" s="51" t="str">
        <f>VLOOKUP(J99,'Lista Zespołów'!$A$4:$E$147,3,FALSE)</f>
        <v>SMS Warszawa 1</v>
      </c>
      <c r="F99" t="s">
        <v>22</v>
      </c>
      <c r="G99" s="47">
        <v>27</v>
      </c>
      <c r="H99" s="63" t="str">
        <f>$B$1&amp; 2</f>
        <v>I2</v>
      </c>
      <c r="I99" s="64" t="s">
        <v>21</v>
      </c>
      <c r="J99" s="63" t="str">
        <f>$B$1&amp; 9</f>
        <v>I9</v>
      </c>
    </row>
    <row r="100" spans="1:10" ht="18" x14ac:dyDescent="0.3">
      <c r="A100" s="47">
        <v>58</v>
      </c>
      <c r="B100" s="51" t="str">
        <f>VLOOKUP(H100,'Lista Zespołów'!$A$4:$E$147,3,FALSE)</f>
        <v>Olimp Mińsk Maz. 8</v>
      </c>
      <c r="C100" s="106" t="s">
        <v>21</v>
      </c>
      <c r="D100" s="51" t="str">
        <f>VLOOKUP(J100,'Lista Zespołów'!$A$4:$E$147,3,FALSE)</f>
        <v>MUKS Krótka 5</v>
      </c>
      <c r="F100" t="s">
        <v>22</v>
      </c>
      <c r="G100" s="105">
        <v>28</v>
      </c>
      <c r="H100" s="63" t="str">
        <f>$B$1&amp; 3</f>
        <v>I3</v>
      </c>
      <c r="I100" s="64" t="s">
        <v>21</v>
      </c>
      <c r="J100" s="63" t="str">
        <f>$B$1&amp; 8</f>
        <v>I8</v>
      </c>
    </row>
    <row r="101" spans="1:10" ht="18" x14ac:dyDescent="0.3">
      <c r="A101" s="47">
        <v>59</v>
      </c>
      <c r="B101" s="51" t="str">
        <f>VLOOKUP(H101,'Lista Zespołów'!$A$4:$E$147,3,FALSE)</f>
        <v>MUKS Krótka 3</v>
      </c>
      <c r="C101" s="106" t="s">
        <v>21</v>
      </c>
      <c r="D101" s="51" t="str">
        <f>VLOOKUP(J101,'Lista Zespołów'!$A$4:$E$147,3,FALSE)</f>
        <v>MUKS Krótka 6</v>
      </c>
      <c r="F101" t="s">
        <v>22</v>
      </c>
      <c r="G101" s="105">
        <v>29</v>
      </c>
      <c r="H101" s="63" t="str">
        <f>$B$1&amp; 4</f>
        <v>I4</v>
      </c>
      <c r="I101" s="64" t="s">
        <v>21</v>
      </c>
      <c r="J101" s="63" t="str">
        <f>$B$1&amp; 7</f>
        <v>I7</v>
      </c>
    </row>
    <row r="102" spans="1:10" ht="18" x14ac:dyDescent="0.3">
      <c r="A102" s="47">
        <v>60</v>
      </c>
      <c r="B102" s="51" t="str">
        <f>VLOOKUP(H102,'Lista Zespołów'!$A$4:$E$147,3,FALSE)</f>
        <v>Olimp Mińsk Maz. 9</v>
      </c>
      <c r="C102" s="106" t="s">
        <v>21</v>
      </c>
      <c r="D102" s="51" t="str">
        <f>VLOOKUP(J102,'Lista Zespołów'!$A$4:$E$147,3,FALSE)</f>
        <v>Nike Ostrołęka 4</v>
      </c>
      <c r="F102" t="s">
        <v>22</v>
      </c>
      <c r="G102" s="105">
        <v>30</v>
      </c>
      <c r="H102" s="63" t="str">
        <f>$B$1&amp; 5</f>
        <v>I5</v>
      </c>
      <c r="I102" s="64" t="s">
        <v>21</v>
      </c>
      <c r="J102" s="63" t="str">
        <f>$B$1&amp; 6</f>
        <v>I6</v>
      </c>
    </row>
    <row r="104" spans="1:10" ht="17.399999999999999" x14ac:dyDescent="0.3">
      <c r="A104" s="47">
        <v>61</v>
      </c>
      <c r="B104" s="51" t="str">
        <f>VLOOKUP(H104,'Lista Zespołów'!$A$4:$E$147,3,FALSE)</f>
        <v>Nike Ostrołęka 4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I6</v>
      </c>
      <c r="I104" s="64" t="s">
        <v>21</v>
      </c>
      <c r="J104" s="63" t="str">
        <f>$B$1&amp; 12</f>
        <v>I12</v>
      </c>
    </row>
    <row r="105" spans="1:10" ht="18" x14ac:dyDescent="0.35">
      <c r="A105" s="47">
        <v>62</v>
      </c>
      <c r="B105" s="51" t="str">
        <f>VLOOKUP(H105,'Lista Zespołów'!$A$4:$E$147,3,FALSE)</f>
        <v>MUKS Krótka 6</v>
      </c>
      <c r="C105" s="54" t="s">
        <v>21</v>
      </c>
      <c r="D105" s="51" t="str">
        <f>VLOOKUP(J105,'Lista Zespołów'!$A$4:$E$147,3,FALSE)</f>
        <v>Olimp Mińsk Maz. 9</v>
      </c>
      <c r="F105" t="s">
        <v>22</v>
      </c>
      <c r="G105" s="47">
        <v>26</v>
      </c>
      <c r="H105" s="63" t="str">
        <f>$B$1&amp; 7</f>
        <v>I7</v>
      </c>
      <c r="I105" s="64" t="s">
        <v>21</v>
      </c>
      <c r="J105" s="63" t="str">
        <f>$B$1&amp; 5</f>
        <v>I5</v>
      </c>
    </row>
    <row r="106" spans="1:10" ht="18" x14ac:dyDescent="0.35">
      <c r="A106" s="47">
        <v>63</v>
      </c>
      <c r="B106" s="51" t="str">
        <f>VLOOKUP(H106,'Lista Zespołów'!$A$4:$E$147,3,FALSE)</f>
        <v>MUKS Krótka 5</v>
      </c>
      <c r="C106" s="54" t="s">
        <v>21</v>
      </c>
      <c r="D106" s="51" t="str">
        <f>VLOOKUP(J106,'Lista Zespołów'!$A$4:$E$147,3,FALSE)</f>
        <v>MUKS Krótka 3</v>
      </c>
      <c r="F106" t="s">
        <v>22</v>
      </c>
      <c r="G106" s="47">
        <v>27</v>
      </c>
      <c r="H106" s="63" t="str">
        <f>$B$1&amp; 8</f>
        <v>I8</v>
      </c>
      <c r="I106" s="64" t="s">
        <v>21</v>
      </c>
      <c r="J106" s="63" t="str">
        <f>$B$1&amp; 4</f>
        <v>I4</v>
      </c>
    </row>
    <row r="107" spans="1:10" ht="18" x14ac:dyDescent="0.3">
      <c r="A107" s="47">
        <v>64</v>
      </c>
      <c r="B107" s="51" t="str">
        <f>VLOOKUP(H107,'Lista Zespołów'!$A$4:$E$147,3,FALSE)</f>
        <v>SMS Warszawa 1</v>
      </c>
      <c r="C107" s="106" t="s">
        <v>21</v>
      </c>
      <c r="D107" s="51" t="str">
        <f>VLOOKUP(J107,'Lista Zespołów'!$A$4:$E$147,3,FALSE)</f>
        <v>Olimp Mińsk Maz. 8</v>
      </c>
      <c r="F107" t="s">
        <v>22</v>
      </c>
      <c r="G107" s="105">
        <v>28</v>
      </c>
      <c r="H107" s="63" t="str">
        <f>$B$1&amp; 9</f>
        <v>I9</v>
      </c>
      <c r="I107" s="64" t="s">
        <v>21</v>
      </c>
      <c r="J107" s="63" t="str">
        <f>$B$1&amp; 3</f>
        <v>I3</v>
      </c>
    </row>
    <row r="108" spans="1:10" ht="18" x14ac:dyDescent="0.3">
      <c r="A108" s="47">
        <v>65</v>
      </c>
      <c r="B108" s="51" t="str">
        <f>VLOOKUP(H108,'Lista Zespołów'!$A$4:$E$147,3,FALSE)</f>
        <v>Atena Warszawa 8</v>
      </c>
      <c r="C108" s="106" t="s">
        <v>21</v>
      </c>
      <c r="D108" s="51" t="str">
        <f>VLOOKUP(J108,'Lista Zespołów'!$A$4:$E$147,3,FALSE)</f>
        <v>Nike Ostrołęka 7</v>
      </c>
      <c r="F108" t="s">
        <v>22</v>
      </c>
      <c r="G108" s="105">
        <v>29</v>
      </c>
      <c r="H108" s="63" t="str">
        <f>$B$1&amp; 10</f>
        <v>I10</v>
      </c>
      <c r="I108" s="64" t="s">
        <v>21</v>
      </c>
      <c r="J108" s="63" t="str">
        <f>$B$1&amp; 2</f>
        <v>I2</v>
      </c>
    </row>
    <row r="109" spans="1:10" ht="18" x14ac:dyDescent="0.3">
      <c r="A109" s="47">
        <v>66</v>
      </c>
      <c r="B109" s="51" t="str">
        <f>VLOOKUP(H109,'Lista Zespołów'!$A$4:$E$147,3,FALSE)</f>
        <v>Sparta Warszawa 6</v>
      </c>
      <c r="C109" s="106" t="s">
        <v>21</v>
      </c>
      <c r="D109" s="51" t="str">
        <f>VLOOKUP(J109,'Lista Zespołów'!$A$4:$E$147,3,FALSE)</f>
        <v>Olimp Mińsk Maz. 7</v>
      </c>
      <c r="F109" t="s">
        <v>22</v>
      </c>
      <c r="G109" s="105">
        <v>30</v>
      </c>
      <c r="H109" s="63" t="str">
        <f>$B$1&amp; 11</f>
        <v>I11</v>
      </c>
      <c r="I109" s="64" t="s">
        <v>21</v>
      </c>
      <c r="J109" s="63" t="str">
        <f>$B$1&amp; 1</f>
        <v>I1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40" zoomScaleNormal="40" workbookViewId="0">
      <selection activeCell="D40" sqref="D40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J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J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>
        <f>VLOOKUP($B$1&amp;A4,'Lista Zespołów'!$A$4:$E$147,3,FALSE)</f>
        <v>0</v>
      </c>
      <c r="C4" s="33">
        <f t="shared" ref="C4:C7" si="0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t="shared" ref="F4:F15" si="2">E4+D4</f>
        <v>0</v>
      </c>
      <c r="G4" s="34">
        <f>SUM(D$21:D$33)</f>
        <v>0</v>
      </c>
      <c r="H4" s="34">
        <f>SUM(C$21:C$33)</f>
        <v>0</v>
      </c>
      <c r="I4" s="35">
        <f t="shared" ref="I4:I7" si="3">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>
        <f>VLOOKUP($B$1&amp;A9,'Lista Zespołów'!$A$4:$E$147,3,FALSE)</f>
        <v>0</v>
      </c>
      <c r="C9" s="30">
        <f t="shared" ref="C9" si="5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t="shared" ref="I9" si="6">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>
        <f>VLOOKUP($B$1&amp;A11,'Lista Zespołów'!$A$4:$E$147,3,FALSE)</f>
        <v>0</v>
      </c>
      <c r="C11" s="30">
        <f t="shared" ref="C11" si="7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t="shared" ref="I11" si="8">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J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hidden="1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J1</v>
      </c>
      <c r="I34" s="60" t="s">
        <v>21</v>
      </c>
      <c r="J34" s="59" t="str">
        <f>$B$1&amp; 12</f>
        <v>J12</v>
      </c>
    </row>
    <row r="35" spans="1:10" s="2" customFormat="1" ht="17.399999999999999" x14ac:dyDescent="0.3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J2</v>
      </c>
      <c r="I35" s="60" t="s">
        <v>21</v>
      </c>
      <c r="J35" s="59" t="str">
        <f>$B$1&amp; 11</f>
        <v>J11</v>
      </c>
    </row>
    <row r="36" spans="1:10" ht="17.399999999999999" x14ac:dyDescent="0.3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J3</v>
      </c>
      <c r="I36" s="60" t="s">
        <v>21</v>
      </c>
      <c r="J36" s="61" t="str">
        <f>$B$1&amp; 10</f>
        <v>J10</v>
      </c>
    </row>
    <row r="37" spans="1:10" ht="17.399999999999999" x14ac:dyDescent="0.3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J4</v>
      </c>
      <c r="I37" s="60" t="s">
        <v>21</v>
      </c>
      <c r="J37" s="61" t="str">
        <f>$B$1&amp; 9</f>
        <v>J9</v>
      </c>
    </row>
    <row r="38" spans="1:10" ht="17.399999999999999" x14ac:dyDescent="0.3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 5</f>
        <v>J5</v>
      </c>
      <c r="I38" s="60" t="s">
        <v>21</v>
      </c>
      <c r="J38" s="61" t="str">
        <f>$B$1&amp; 8</f>
        <v>J8</v>
      </c>
    </row>
    <row r="39" spans="1:10" ht="17.399999999999999" x14ac:dyDescent="0.3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 6</f>
        <v>J6</v>
      </c>
      <c r="I39" s="60" t="s">
        <v>21</v>
      </c>
      <c r="J39" s="61" t="str">
        <f>$B$1&amp; 7</f>
        <v>J7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 12</f>
        <v>J12</v>
      </c>
      <c r="I41" s="60" t="s">
        <v>21</v>
      </c>
      <c r="J41" s="59" t="str">
        <f>$B$1&amp; 7</f>
        <v>J7</v>
      </c>
    </row>
    <row r="42" spans="1:10" ht="17.399999999999999" x14ac:dyDescent="0.3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 8</f>
        <v>J8</v>
      </c>
      <c r="I42" s="60" t="s">
        <v>21</v>
      </c>
      <c r="J42" s="59" t="str">
        <f>$B$1&amp; 6</f>
        <v>J6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 9</f>
        <v>J9</v>
      </c>
      <c r="I43" s="64" t="s">
        <v>21</v>
      </c>
      <c r="J43" s="63" t="str">
        <f>$B$1&amp; 5</f>
        <v>J5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 10</f>
        <v>J10</v>
      </c>
      <c r="I44" s="64" t="s">
        <v>21</v>
      </c>
      <c r="J44" s="63" t="str">
        <f>$B$1&amp; 4</f>
        <v>J4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 11</f>
        <v>J11</v>
      </c>
      <c r="I45" s="64" t="s">
        <v>21</v>
      </c>
      <c r="J45" s="63" t="str">
        <f>$B$1&amp; 3</f>
        <v>J3</v>
      </c>
    </row>
    <row r="46" spans="1:10" ht="17.399999999999999" x14ac:dyDescent="0.3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 1</f>
        <v>J1</v>
      </c>
      <c r="I46" s="64" t="s">
        <v>21</v>
      </c>
      <c r="J46" s="63" t="str">
        <f>$B$1&amp; 2</f>
        <v>J2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J2</v>
      </c>
      <c r="I48" s="60" t="s">
        <v>21</v>
      </c>
      <c r="J48" s="59" t="str">
        <f>$B$1&amp; 12</f>
        <v>J12</v>
      </c>
    </row>
    <row r="49" spans="1:10" ht="17.399999999999999" x14ac:dyDescent="0.3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 3</f>
        <v>J3</v>
      </c>
      <c r="I49" s="60" t="s">
        <v>21</v>
      </c>
      <c r="J49" s="59" t="str">
        <f>$B$1&amp; 1</f>
        <v>J1</v>
      </c>
    </row>
    <row r="50" spans="1:10" ht="17.399999999999999" x14ac:dyDescent="0.3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J4</v>
      </c>
      <c r="I50" s="64" t="s">
        <v>21</v>
      </c>
      <c r="J50" s="63" t="str">
        <f>$B$1&amp; 11</f>
        <v>J11</v>
      </c>
    </row>
    <row r="51" spans="1:10" ht="17.399999999999999" x14ac:dyDescent="0.3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J5</v>
      </c>
      <c r="I51" s="64" t="s">
        <v>21</v>
      </c>
      <c r="J51" s="63" t="str">
        <f>$B$1&amp; 10</f>
        <v>J10</v>
      </c>
    </row>
    <row r="52" spans="1:10" ht="17.399999999999999" x14ac:dyDescent="0.3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J6</v>
      </c>
      <c r="I52" s="64" t="s">
        <v>21</v>
      </c>
      <c r="J52" s="63" t="str">
        <f>$B$1&amp; 9</f>
        <v>J9</v>
      </c>
    </row>
    <row r="53" spans="1:10" ht="17.399999999999999" x14ac:dyDescent="0.3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 7</f>
        <v>J7</v>
      </c>
      <c r="I53" s="64" t="s">
        <v>21</v>
      </c>
      <c r="J53" s="63" t="str">
        <f>$B$1&amp; 8</f>
        <v>J8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 12</f>
        <v>J12</v>
      </c>
      <c r="I55" s="64" t="s">
        <v>21</v>
      </c>
      <c r="J55" s="63" t="str">
        <f>$B$1&amp; 8</f>
        <v>J8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 9</f>
        <v>J9</v>
      </c>
      <c r="I56" s="64" t="s">
        <v>21</v>
      </c>
      <c r="J56" s="63" t="str">
        <f>$B$1&amp; 7</f>
        <v>J7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 10</f>
        <v>J10</v>
      </c>
      <c r="I57" s="64" t="s">
        <v>21</v>
      </c>
      <c r="J57" s="63" t="str">
        <f>$B$1&amp; 6</f>
        <v>J6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 11</f>
        <v>J11</v>
      </c>
      <c r="I58" s="64" t="s">
        <v>21</v>
      </c>
      <c r="J58" s="63" t="str">
        <f>$B$1&amp; 5</f>
        <v>J5</v>
      </c>
    </row>
    <row r="59" spans="1:10" ht="18" x14ac:dyDescent="0.35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 1</f>
        <v>J1</v>
      </c>
      <c r="I59" s="64" t="s">
        <v>21</v>
      </c>
      <c r="J59" s="63" t="str">
        <f>$B$1&amp; 4</f>
        <v>J4</v>
      </c>
    </row>
    <row r="60" spans="1:10" ht="18" x14ac:dyDescent="0.35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t="shared" ref="H60" si="13">$B$1&amp; 2</f>
        <v>J2</v>
      </c>
      <c r="I60" s="64" t="s">
        <v>21</v>
      </c>
      <c r="J60" s="63" t="str">
        <f t="shared" ref="J60" si="14">$B$1&amp; 3</f>
        <v>J3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J3</v>
      </c>
      <c r="I62" s="64" t="s">
        <v>21</v>
      </c>
      <c r="J62" s="63" t="str">
        <f>$B$1&amp; 12</f>
        <v>J12</v>
      </c>
    </row>
    <row r="63" spans="1:10" ht="18" x14ac:dyDescent="0.35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 4</f>
        <v>J4</v>
      </c>
      <c r="I63" s="64" t="s">
        <v>21</v>
      </c>
      <c r="J63" s="63" t="str">
        <f>$B$1&amp; 2</f>
        <v>J2</v>
      </c>
    </row>
    <row r="64" spans="1:10" ht="18" x14ac:dyDescent="0.35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 5</f>
        <v>J5</v>
      </c>
      <c r="I64" s="64" t="s">
        <v>21</v>
      </c>
      <c r="J64" s="63" t="str">
        <f>$B$1&amp; 1</f>
        <v>J1</v>
      </c>
    </row>
    <row r="65" spans="1:10" ht="18" x14ac:dyDescent="0.3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J6</v>
      </c>
      <c r="I65" s="64" t="s">
        <v>21</v>
      </c>
      <c r="J65" s="63" t="str">
        <f>$B$1&amp; 11</f>
        <v>J11</v>
      </c>
    </row>
    <row r="66" spans="1:10" ht="18" x14ac:dyDescent="0.3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J7</v>
      </c>
      <c r="I66" s="64" t="s">
        <v>21</v>
      </c>
      <c r="J66" s="63" t="str">
        <f>$B$1&amp; 10</f>
        <v>J10</v>
      </c>
    </row>
    <row r="67" spans="1:10" ht="18" x14ac:dyDescent="0.3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J8</v>
      </c>
      <c r="I67" s="64" t="s">
        <v>21</v>
      </c>
      <c r="J67" s="63" t="str">
        <f>$B$1&amp; 9</f>
        <v>J9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J12</v>
      </c>
      <c r="I69" s="64" t="s">
        <v>21</v>
      </c>
      <c r="J69" s="63" t="str">
        <f>$B$1&amp; 9</f>
        <v>J9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 10</f>
        <v>J10</v>
      </c>
      <c r="I70" s="64" t="s">
        <v>21</v>
      </c>
      <c r="J70" s="63" t="str">
        <f>$B$1&amp; 8</f>
        <v>J8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 11</f>
        <v>J11</v>
      </c>
      <c r="I71" s="64" t="s">
        <v>21</v>
      </c>
      <c r="J71" s="63" t="str">
        <f>$B$1&amp; 7</f>
        <v>J7</v>
      </c>
    </row>
    <row r="72" spans="1:10" ht="18" x14ac:dyDescent="0.3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 1</f>
        <v>J1</v>
      </c>
      <c r="I72" s="64" t="s">
        <v>21</v>
      </c>
      <c r="J72" s="63" t="str">
        <f>$B$1&amp; 6</f>
        <v>J6</v>
      </c>
    </row>
    <row r="73" spans="1:10" ht="18" x14ac:dyDescent="0.3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 2</f>
        <v>J2</v>
      </c>
      <c r="I73" s="64" t="s">
        <v>21</v>
      </c>
      <c r="J73" s="63" t="str">
        <f>$B$1&amp; 5</f>
        <v>J5</v>
      </c>
    </row>
    <row r="74" spans="1:10" ht="18" x14ac:dyDescent="0.3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t="shared" ref="H74" si="15">$B$1&amp; 3</f>
        <v>J3</v>
      </c>
      <c r="I74" s="64" t="s">
        <v>21</v>
      </c>
      <c r="J74" s="63" t="str">
        <f t="shared" ref="J74" si="16">$B$1&amp; 4</f>
        <v>J4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J4</v>
      </c>
      <c r="I76" s="64" t="s">
        <v>21</v>
      </c>
      <c r="J76" s="63" t="str">
        <f>$B$1&amp; 12</f>
        <v>J12</v>
      </c>
    </row>
    <row r="77" spans="1:10" ht="18" x14ac:dyDescent="0.35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 5</f>
        <v>J5</v>
      </c>
      <c r="I77" s="64" t="s">
        <v>21</v>
      </c>
      <c r="J77" s="63" t="str">
        <f>$B$1&amp; 3</f>
        <v>J3</v>
      </c>
    </row>
    <row r="78" spans="1:10" ht="18" x14ac:dyDescent="0.35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 6</f>
        <v>J6</v>
      </c>
      <c r="I78" s="64" t="s">
        <v>21</v>
      </c>
      <c r="J78" s="63" t="str">
        <f>$B$1&amp; 2</f>
        <v>J2</v>
      </c>
    </row>
    <row r="79" spans="1:10" ht="18" x14ac:dyDescent="0.3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 7</f>
        <v>J7</v>
      </c>
      <c r="I79" s="64" t="s">
        <v>21</v>
      </c>
      <c r="J79" s="63" t="str">
        <f>$B$1&amp; 1</f>
        <v>J1</v>
      </c>
    </row>
    <row r="80" spans="1:10" ht="18" x14ac:dyDescent="0.3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J8</v>
      </c>
      <c r="I80" s="64" t="s">
        <v>21</v>
      </c>
      <c r="J80" s="63" t="str">
        <f>$B$1&amp; 11</f>
        <v>J11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J9</v>
      </c>
      <c r="I81" s="64" t="s">
        <v>21</v>
      </c>
      <c r="J81" s="63" t="str">
        <f>$B$1&amp; 10</f>
        <v>J10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J12</v>
      </c>
      <c r="I83" s="64" t="s">
        <v>21</v>
      </c>
      <c r="J83" s="63" t="str">
        <f>$B$1&amp; 10</f>
        <v>J10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J11</v>
      </c>
      <c r="I84" s="64" t="s">
        <v>21</v>
      </c>
      <c r="J84" s="63" t="str">
        <f>$B$1&amp; 9</f>
        <v>J9</v>
      </c>
    </row>
    <row r="85" spans="1:10" ht="18" x14ac:dyDescent="0.35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 1</f>
        <v>J1</v>
      </c>
      <c r="I85" s="64" t="s">
        <v>21</v>
      </c>
      <c r="J85" s="63" t="str">
        <f>$B$1&amp; 8</f>
        <v>J8</v>
      </c>
    </row>
    <row r="86" spans="1:10" ht="18" x14ac:dyDescent="0.3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 2</f>
        <v>J2</v>
      </c>
      <c r="I86" s="64" t="s">
        <v>21</v>
      </c>
      <c r="J86" s="63" t="str">
        <f>$B$1&amp; 7</f>
        <v>J7</v>
      </c>
    </row>
    <row r="87" spans="1:10" ht="18" x14ac:dyDescent="0.3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 3</f>
        <v>J3</v>
      </c>
      <c r="I87" s="64" t="s">
        <v>21</v>
      </c>
      <c r="J87" s="63" t="str">
        <f>$B$1&amp; 6</f>
        <v>J6</v>
      </c>
    </row>
    <row r="88" spans="1:10" ht="18" x14ac:dyDescent="0.3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 4</f>
        <v>J4</v>
      </c>
      <c r="I88" s="64" t="s">
        <v>21</v>
      </c>
      <c r="J88" s="63" t="str">
        <f>$B$1&amp; 5</f>
        <v>J5</v>
      </c>
    </row>
    <row r="90" spans="1:10" ht="17.399999999999999" x14ac:dyDescent="0.3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J5</v>
      </c>
      <c r="I90" s="64" t="s">
        <v>21</v>
      </c>
      <c r="J90" s="63" t="str">
        <f>$B$1&amp; 12</f>
        <v>J12</v>
      </c>
    </row>
    <row r="91" spans="1:10" ht="18" x14ac:dyDescent="0.35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 6</f>
        <v>J6</v>
      </c>
      <c r="I91" s="64" t="s">
        <v>21</v>
      </c>
      <c r="J91" s="63" t="str">
        <f>$B$1&amp; 4</f>
        <v>J4</v>
      </c>
    </row>
    <row r="92" spans="1:10" ht="18" x14ac:dyDescent="0.35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 7</f>
        <v>J7</v>
      </c>
      <c r="I92" s="64" t="s">
        <v>21</v>
      </c>
      <c r="J92" s="63" t="str">
        <f>$B$1&amp; 3</f>
        <v>J3</v>
      </c>
    </row>
    <row r="93" spans="1:10" ht="18" x14ac:dyDescent="0.3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 8</f>
        <v>J8</v>
      </c>
      <c r="I93" s="64" t="s">
        <v>21</v>
      </c>
      <c r="J93" s="63" t="str">
        <f>$B$1&amp; 2</f>
        <v>J2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 9</f>
        <v>J9</v>
      </c>
      <c r="I94" s="64" t="s">
        <v>21</v>
      </c>
      <c r="J94" s="63" t="str">
        <f>$B$1&amp; 1</f>
        <v>J1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J10</v>
      </c>
      <c r="I95" s="64" t="s">
        <v>21</v>
      </c>
      <c r="J95" s="63" t="str">
        <f>$B$1&amp; 11</f>
        <v>J11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J12</v>
      </c>
      <c r="I97" s="64" t="s">
        <v>21</v>
      </c>
      <c r="J97" s="63" t="str">
        <f>$B$1&amp; 11</f>
        <v>J11</v>
      </c>
    </row>
    <row r="98" spans="1:10" ht="18" x14ac:dyDescent="0.35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J1</v>
      </c>
      <c r="I98" s="64" t="s">
        <v>21</v>
      </c>
      <c r="J98" s="63" t="str">
        <f>$B$1&amp; 10</f>
        <v>J10</v>
      </c>
    </row>
    <row r="99" spans="1:10" ht="18" x14ac:dyDescent="0.35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J2</v>
      </c>
      <c r="I99" s="64" t="s">
        <v>21</v>
      </c>
      <c r="J99" s="63" t="str">
        <f>$B$1&amp; 9</f>
        <v>J9</v>
      </c>
    </row>
    <row r="100" spans="1:10" ht="18" x14ac:dyDescent="0.3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 3</f>
        <v>J3</v>
      </c>
      <c r="I100" s="64" t="s">
        <v>21</v>
      </c>
      <c r="J100" s="63" t="str">
        <f>$B$1&amp; 8</f>
        <v>J8</v>
      </c>
    </row>
    <row r="101" spans="1:10" ht="18" x14ac:dyDescent="0.3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 4</f>
        <v>J4</v>
      </c>
      <c r="I101" s="64" t="s">
        <v>21</v>
      </c>
      <c r="J101" s="63" t="str">
        <f>$B$1&amp; 7</f>
        <v>J7</v>
      </c>
    </row>
    <row r="102" spans="1:10" ht="18" x14ac:dyDescent="0.3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 5</f>
        <v>J5</v>
      </c>
      <c r="I102" s="64" t="s">
        <v>21</v>
      </c>
      <c r="J102" s="63" t="str">
        <f>$B$1&amp; 6</f>
        <v>J6</v>
      </c>
    </row>
    <row r="104" spans="1:10" ht="17.399999999999999" x14ac:dyDescent="0.3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J6</v>
      </c>
      <c r="I104" s="64" t="s">
        <v>21</v>
      </c>
      <c r="J104" s="63" t="str">
        <f>$B$1&amp; 12</f>
        <v>J12</v>
      </c>
    </row>
    <row r="105" spans="1:10" ht="18" x14ac:dyDescent="0.35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 7</f>
        <v>J7</v>
      </c>
      <c r="I105" s="64" t="s">
        <v>21</v>
      </c>
      <c r="J105" s="63" t="str">
        <f>$B$1&amp; 5</f>
        <v>J5</v>
      </c>
    </row>
    <row r="106" spans="1:10" ht="18" x14ac:dyDescent="0.35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 8</f>
        <v>J8</v>
      </c>
      <c r="I106" s="64" t="s">
        <v>21</v>
      </c>
      <c r="J106" s="63" t="str">
        <f>$B$1&amp; 4</f>
        <v>J4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 9</f>
        <v>J9</v>
      </c>
      <c r="I107" s="64" t="s">
        <v>21</v>
      </c>
      <c r="J107" s="63" t="str">
        <f>$B$1&amp; 3</f>
        <v>J3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 10</f>
        <v>J10</v>
      </c>
      <c r="I108" s="64" t="s">
        <v>21</v>
      </c>
      <c r="J108" s="63" t="str">
        <f>$B$1&amp; 2</f>
        <v>J2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 11</f>
        <v>J11</v>
      </c>
      <c r="I109" s="64" t="s">
        <v>21</v>
      </c>
      <c r="J109" s="63" t="str">
        <f>$B$1&amp; 1</f>
        <v>J1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40" zoomScaleNormal="40" workbookViewId="0">
      <selection activeCell="D39" sqref="D39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30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K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K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>
        <f>VLOOKUP($B$1&amp;A4,'Lista Zespołów'!$A$4:$E$147,3,FALSE)</f>
        <v>0</v>
      </c>
      <c r="C4" s="33">
        <f t="shared" ref="C4:C7" si="0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t="shared" ref="F4:F15" si="2">E4+D4</f>
        <v>0</v>
      </c>
      <c r="G4" s="34">
        <f>SUM(D$21:D$33)</f>
        <v>0</v>
      </c>
      <c r="H4" s="34">
        <f>SUM(C$21:C$33)</f>
        <v>0</v>
      </c>
      <c r="I4" s="35">
        <f t="shared" ref="I4:I7" si="3">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>
        <f>VLOOKUP($B$1&amp;A9,'Lista Zespołów'!$A$4:$E$147,3,FALSE)</f>
        <v>0</v>
      </c>
      <c r="C9" s="30">
        <f t="shared" ref="C9" si="5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t="shared" ref="I9" si="6">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>
        <f>VLOOKUP($B$1&amp;A11,'Lista Zespołów'!$A$4:$E$147,3,FALSE)</f>
        <v>0</v>
      </c>
      <c r="C11" s="30">
        <f t="shared" ref="C11" si="7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t="shared" ref="I11" si="8">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K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hidden="1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K1</v>
      </c>
      <c r="I34" s="60" t="s">
        <v>21</v>
      </c>
      <c r="J34" s="59" t="str">
        <f>$B$1&amp; 12</f>
        <v>K12</v>
      </c>
    </row>
    <row r="35" spans="1:10" s="2" customFormat="1" ht="17.399999999999999" x14ac:dyDescent="0.3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K2</v>
      </c>
      <c r="I35" s="60" t="s">
        <v>21</v>
      </c>
      <c r="J35" s="59" t="str">
        <f>$B$1&amp; 11</f>
        <v>K11</v>
      </c>
    </row>
    <row r="36" spans="1:10" ht="17.399999999999999" x14ac:dyDescent="0.3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K3</v>
      </c>
      <c r="I36" s="60" t="s">
        <v>21</v>
      </c>
      <c r="J36" s="61" t="str">
        <f>$B$1&amp; 10</f>
        <v>K10</v>
      </c>
    </row>
    <row r="37" spans="1:10" ht="17.399999999999999" x14ac:dyDescent="0.3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K4</v>
      </c>
      <c r="I37" s="60" t="s">
        <v>21</v>
      </c>
      <c r="J37" s="61" t="str">
        <f>$B$1&amp; 9</f>
        <v>K9</v>
      </c>
    </row>
    <row r="38" spans="1:10" ht="17.399999999999999" x14ac:dyDescent="0.3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 5</f>
        <v>K5</v>
      </c>
      <c r="I38" s="60" t="s">
        <v>21</v>
      </c>
      <c r="J38" s="61" t="str">
        <f>$B$1&amp; 8</f>
        <v>K8</v>
      </c>
    </row>
    <row r="39" spans="1:10" ht="17.399999999999999" x14ac:dyDescent="0.3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 6</f>
        <v>K6</v>
      </c>
      <c r="I39" s="60" t="s">
        <v>21</v>
      </c>
      <c r="J39" s="61" t="str">
        <f>$B$1&amp; 7</f>
        <v>K7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 12</f>
        <v>K12</v>
      </c>
      <c r="I41" s="60" t="s">
        <v>21</v>
      </c>
      <c r="J41" s="59" t="str">
        <f>$B$1&amp; 7</f>
        <v>K7</v>
      </c>
    </row>
    <row r="42" spans="1:10" ht="17.399999999999999" x14ac:dyDescent="0.3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 8</f>
        <v>K8</v>
      </c>
      <c r="I42" s="60" t="s">
        <v>21</v>
      </c>
      <c r="J42" s="59" t="str">
        <f>$B$1&amp; 6</f>
        <v>K6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 9</f>
        <v>K9</v>
      </c>
      <c r="I43" s="64" t="s">
        <v>21</v>
      </c>
      <c r="J43" s="63" t="str">
        <f>$B$1&amp; 5</f>
        <v>K5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 10</f>
        <v>K10</v>
      </c>
      <c r="I44" s="64" t="s">
        <v>21</v>
      </c>
      <c r="J44" s="63" t="str">
        <f>$B$1&amp; 4</f>
        <v>K4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 11</f>
        <v>K11</v>
      </c>
      <c r="I45" s="64" t="s">
        <v>21</v>
      </c>
      <c r="J45" s="63" t="str">
        <f>$B$1&amp; 3</f>
        <v>K3</v>
      </c>
    </row>
    <row r="46" spans="1:10" ht="17.399999999999999" x14ac:dyDescent="0.3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 1</f>
        <v>K1</v>
      </c>
      <c r="I46" s="64" t="s">
        <v>21</v>
      </c>
      <c r="J46" s="63" t="str">
        <f>$B$1&amp; 2</f>
        <v>K2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K2</v>
      </c>
      <c r="I48" s="60" t="s">
        <v>21</v>
      </c>
      <c r="J48" s="59" t="str">
        <f>$B$1&amp; 12</f>
        <v>K12</v>
      </c>
    </row>
    <row r="49" spans="1:10" ht="17.399999999999999" x14ac:dyDescent="0.3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 3</f>
        <v>K3</v>
      </c>
      <c r="I49" s="60" t="s">
        <v>21</v>
      </c>
      <c r="J49" s="59" t="str">
        <f>$B$1&amp; 1</f>
        <v>K1</v>
      </c>
    </row>
    <row r="50" spans="1:10" ht="17.399999999999999" x14ac:dyDescent="0.3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K4</v>
      </c>
      <c r="I50" s="64" t="s">
        <v>21</v>
      </c>
      <c r="J50" s="63" t="str">
        <f>$B$1&amp; 11</f>
        <v>K11</v>
      </c>
    </row>
    <row r="51" spans="1:10" ht="17.399999999999999" x14ac:dyDescent="0.3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K5</v>
      </c>
      <c r="I51" s="64" t="s">
        <v>21</v>
      </c>
      <c r="J51" s="63" t="str">
        <f>$B$1&amp; 10</f>
        <v>K10</v>
      </c>
    </row>
    <row r="52" spans="1:10" ht="17.399999999999999" x14ac:dyDescent="0.3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K6</v>
      </c>
      <c r="I52" s="64" t="s">
        <v>21</v>
      </c>
      <c r="J52" s="63" t="str">
        <f>$B$1&amp; 9</f>
        <v>K9</v>
      </c>
    </row>
    <row r="53" spans="1:10" ht="17.399999999999999" x14ac:dyDescent="0.3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 7</f>
        <v>K7</v>
      </c>
      <c r="I53" s="64" t="s">
        <v>21</v>
      </c>
      <c r="J53" s="63" t="str">
        <f>$B$1&amp; 8</f>
        <v>K8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 12</f>
        <v>K12</v>
      </c>
      <c r="I55" s="64" t="s">
        <v>21</v>
      </c>
      <c r="J55" s="63" t="str">
        <f>$B$1&amp; 8</f>
        <v>K8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 9</f>
        <v>K9</v>
      </c>
      <c r="I56" s="64" t="s">
        <v>21</v>
      </c>
      <c r="J56" s="63" t="str">
        <f>$B$1&amp; 7</f>
        <v>K7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 10</f>
        <v>K10</v>
      </c>
      <c r="I57" s="64" t="s">
        <v>21</v>
      </c>
      <c r="J57" s="63" t="str">
        <f>$B$1&amp; 6</f>
        <v>K6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 11</f>
        <v>K11</v>
      </c>
      <c r="I58" s="64" t="s">
        <v>21</v>
      </c>
      <c r="J58" s="63" t="str">
        <f>$B$1&amp; 5</f>
        <v>K5</v>
      </c>
    </row>
    <row r="59" spans="1:10" ht="18" x14ac:dyDescent="0.35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 1</f>
        <v>K1</v>
      </c>
      <c r="I59" s="64" t="s">
        <v>21</v>
      </c>
      <c r="J59" s="63" t="str">
        <f>$B$1&amp; 4</f>
        <v>K4</v>
      </c>
    </row>
    <row r="60" spans="1:10" ht="18" x14ac:dyDescent="0.35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t="shared" ref="H60" si="13">$B$1&amp; 2</f>
        <v>K2</v>
      </c>
      <c r="I60" s="64" t="s">
        <v>21</v>
      </c>
      <c r="J60" s="63" t="str">
        <f t="shared" ref="J60" si="14">$B$1&amp; 3</f>
        <v>K3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K3</v>
      </c>
      <c r="I62" s="64" t="s">
        <v>21</v>
      </c>
      <c r="J62" s="63" t="str">
        <f>$B$1&amp; 12</f>
        <v>K12</v>
      </c>
    </row>
    <row r="63" spans="1:10" ht="18" x14ac:dyDescent="0.35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 4</f>
        <v>K4</v>
      </c>
      <c r="I63" s="64" t="s">
        <v>21</v>
      </c>
      <c r="J63" s="63" t="str">
        <f>$B$1&amp; 2</f>
        <v>K2</v>
      </c>
    </row>
    <row r="64" spans="1:10" ht="18" x14ac:dyDescent="0.35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 5</f>
        <v>K5</v>
      </c>
      <c r="I64" s="64" t="s">
        <v>21</v>
      </c>
      <c r="J64" s="63" t="str">
        <f>$B$1&amp; 1</f>
        <v>K1</v>
      </c>
    </row>
    <row r="65" spans="1:10" ht="18" x14ac:dyDescent="0.3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K6</v>
      </c>
      <c r="I65" s="64" t="s">
        <v>21</v>
      </c>
      <c r="J65" s="63" t="str">
        <f>$B$1&amp; 11</f>
        <v>K11</v>
      </c>
    </row>
    <row r="66" spans="1:10" ht="18" x14ac:dyDescent="0.3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K7</v>
      </c>
      <c r="I66" s="64" t="s">
        <v>21</v>
      </c>
      <c r="J66" s="63" t="str">
        <f>$B$1&amp; 10</f>
        <v>K10</v>
      </c>
    </row>
    <row r="67" spans="1:10" ht="18" x14ac:dyDescent="0.3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K8</v>
      </c>
      <c r="I67" s="64" t="s">
        <v>21</v>
      </c>
      <c r="J67" s="63" t="str">
        <f>$B$1&amp; 9</f>
        <v>K9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K12</v>
      </c>
      <c r="I69" s="64" t="s">
        <v>21</v>
      </c>
      <c r="J69" s="63" t="str">
        <f>$B$1&amp; 9</f>
        <v>K9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 10</f>
        <v>K10</v>
      </c>
      <c r="I70" s="64" t="s">
        <v>21</v>
      </c>
      <c r="J70" s="63" t="str">
        <f>$B$1&amp; 8</f>
        <v>K8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 11</f>
        <v>K11</v>
      </c>
      <c r="I71" s="64" t="s">
        <v>21</v>
      </c>
      <c r="J71" s="63" t="str">
        <f>$B$1&amp; 7</f>
        <v>K7</v>
      </c>
    </row>
    <row r="72" spans="1:10" ht="18" x14ac:dyDescent="0.3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 1</f>
        <v>K1</v>
      </c>
      <c r="I72" s="64" t="s">
        <v>21</v>
      </c>
      <c r="J72" s="63" t="str">
        <f>$B$1&amp; 6</f>
        <v>K6</v>
      </c>
    </row>
    <row r="73" spans="1:10" ht="18" x14ac:dyDescent="0.3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 2</f>
        <v>K2</v>
      </c>
      <c r="I73" s="64" t="s">
        <v>21</v>
      </c>
      <c r="J73" s="63" t="str">
        <f>$B$1&amp; 5</f>
        <v>K5</v>
      </c>
    </row>
    <row r="74" spans="1:10" ht="18" x14ac:dyDescent="0.3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t="shared" ref="H74" si="15">$B$1&amp; 3</f>
        <v>K3</v>
      </c>
      <c r="I74" s="64" t="s">
        <v>21</v>
      </c>
      <c r="J74" s="63" t="str">
        <f t="shared" ref="J74" si="16">$B$1&amp; 4</f>
        <v>K4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K4</v>
      </c>
      <c r="I76" s="64" t="s">
        <v>21</v>
      </c>
      <c r="J76" s="63" t="str">
        <f>$B$1&amp; 12</f>
        <v>K12</v>
      </c>
    </row>
    <row r="77" spans="1:10" ht="18" x14ac:dyDescent="0.35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 5</f>
        <v>K5</v>
      </c>
      <c r="I77" s="64" t="s">
        <v>21</v>
      </c>
      <c r="J77" s="63" t="str">
        <f>$B$1&amp; 3</f>
        <v>K3</v>
      </c>
    </row>
    <row r="78" spans="1:10" ht="18" x14ac:dyDescent="0.35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 6</f>
        <v>K6</v>
      </c>
      <c r="I78" s="64" t="s">
        <v>21</v>
      </c>
      <c r="J78" s="63" t="str">
        <f>$B$1&amp; 2</f>
        <v>K2</v>
      </c>
    </row>
    <row r="79" spans="1:10" ht="18" x14ac:dyDescent="0.3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 7</f>
        <v>K7</v>
      </c>
      <c r="I79" s="64" t="s">
        <v>21</v>
      </c>
      <c r="J79" s="63" t="str">
        <f>$B$1&amp; 1</f>
        <v>K1</v>
      </c>
    </row>
    <row r="80" spans="1:10" ht="18" x14ac:dyDescent="0.3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K8</v>
      </c>
      <c r="I80" s="64" t="s">
        <v>21</v>
      </c>
      <c r="J80" s="63" t="str">
        <f>$B$1&amp; 11</f>
        <v>K11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K9</v>
      </c>
      <c r="I81" s="64" t="s">
        <v>21</v>
      </c>
      <c r="J81" s="63" t="str">
        <f>$B$1&amp; 10</f>
        <v>K10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K12</v>
      </c>
      <c r="I83" s="64" t="s">
        <v>21</v>
      </c>
      <c r="J83" s="63" t="str">
        <f>$B$1&amp; 10</f>
        <v>K10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K11</v>
      </c>
      <c r="I84" s="64" t="s">
        <v>21</v>
      </c>
      <c r="J84" s="63" t="str">
        <f>$B$1&amp; 9</f>
        <v>K9</v>
      </c>
    </row>
    <row r="85" spans="1:10" ht="18" x14ac:dyDescent="0.35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 1</f>
        <v>K1</v>
      </c>
      <c r="I85" s="64" t="s">
        <v>21</v>
      </c>
      <c r="J85" s="63" t="str">
        <f>$B$1&amp; 8</f>
        <v>K8</v>
      </c>
    </row>
    <row r="86" spans="1:10" ht="18" x14ac:dyDescent="0.3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 2</f>
        <v>K2</v>
      </c>
      <c r="I86" s="64" t="s">
        <v>21</v>
      </c>
      <c r="J86" s="63" t="str">
        <f>$B$1&amp; 7</f>
        <v>K7</v>
      </c>
    </row>
    <row r="87" spans="1:10" ht="18" x14ac:dyDescent="0.3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 3</f>
        <v>K3</v>
      </c>
      <c r="I87" s="64" t="s">
        <v>21</v>
      </c>
      <c r="J87" s="63" t="str">
        <f>$B$1&amp; 6</f>
        <v>K6</v>
      </c>
    </row>
    <row r="88" spans="1:10" ht="18" x14ac:dyDescent="0.3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 4</f>
        <v>K4</v>
      </c>
      <c r="I88" s="64" t="s">
        <v>21</v>
      </c>
      <c r="J88" s="63" t="str">
        <f>$B$1&amp; 5</f>
        <v>K5</v>
      </c>
    </row>
    <row r="90" spans="1:10" ht="17.399999999999999" x14ac:dyDescent="0.3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K5</v>
      </c>
      <c r="I90" s="64" t="s">
        <v>21</v>
      </c>
      <c r="J90" s="63" t="str">
        <f>$B$1&amp; 12</f>
        <v>K12</v>
      </c>
    </row>
    <row r="91" spans="1:10" ht="18" x14ac:dyDescent="0.35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 6</f>
        <v>K6</v>
      </c>
      <c r="I91" s="64" t="s">
        <v>21</v>
      </c>
      <c r="J91" s="63" t="str">
        <f>$B$1&amp; 4</f>
        <v>K4</v>
      </c>
    </row>
    <row r="92" spans="1:10" ht="18" x14ac:dyDescent="0.35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 7</f>
        <v>K7</v>
      </c>
      <c r="I92" s="64" t="s">
        <v>21</v>
      </c>
      <c r="J92" s="63" t="str">
        <f>$B$1&amp; 3</f>
        <v>K3</v>
      </c>
    </row>
    <row r="93" spans="1:10" ht="18" x14ac:dyDescent="0.3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 8</f>
        <v>K8</v>
      </c>
      <c r="I93" s="64" t="s">
        <v>21</v>
      </c>
      <c r="J93" s="63" t="str">
        <f>$B$1&amp; 2</f>
        <v>K2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 9</f>
        <v>K9</v>
      </c>
      <c r="I94" s="64" t="s">
        <v>21</v>
      </c>
      <c r="J94" s="63" t="str">
        <f>$B$1&amp; 1</f>
        <v>K1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K10</v>
      </c>
      <c r="I95" s="64" t="s">
        <v>21</v>
      </c>
      <c r="J95" s="63" t="str">
        <f>$B$1&amp; 11</f>
        <v>K11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K12</v>
      </c>
      <c r="I97" s="64" t="s">
        <v>21</v>
      </c>
      <c r="J97" s="63" t="str">
        <f>$B$1&amp; 11</f>
        <v>K11</v>
      </c>
    </row>
    <row r="98" spans="1:10" ht="18" x14ac:dyDescent="0.35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K1</v>
      </c>
      <c r="I98" s="64" t="s">
        <v>21</v>
      </c>
      <c r="J98" s="63" t="str">
        <f>$B$1&amp; 10</f>
        <v>K10</v>
      </c>
    </row>
    <row r="99" spans="1:10" ht="18" x14ac:dyDescent="0.35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K2</v>
      </c>
      <c r="I99" s="64" t="s">
        <v>21</v>
      </c>
      <c r="J99" s="63" t="str">
        <f>$B$1&amp; 9</f>
        <v>K9</v>
      </c>
    </row>
    <row r="100" spans="1:10" ht="18" x14ac:dyDescent="0.3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 3</f>
        <v>K3</v>
      </c>
      <c r="I100" s="64" t="s">
        <v>21</v>
      </c>
      <c r="J100" s="63" t="str">
        <f>$B$1&amp; 8</f>
        <v>K8</v>
      </c>
    </row>
    <row r="101" spans="1:10" ht="18" x14ac:dyDescent="0.3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 4</f>
        <v>K4</v>
      </c>
      <c r="I101" s="64" t="s">
        <v>21</v>
      </c>
      <c r="J101" s="63" t="str">
        <f>$B$1&amp; 7</f>
        <v>K7</v>
      </c>
    </row>
    <row r="102" spans="1:10" ht="18" x14ac:dyDescent="0.3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 5</f>
        <v>K5</v>
      </c>
      <c r="I102" s="64" t="s">
        <v>21</v>
      </c>
      <c r="J102" s="63" t="str">
        <f>$B$1&amp; 6</f>
        <v>K6</v>
      </c>
    </row>
    <row r="104" spans="1:10" ht="17.399999999999999" x14ac:dyDescent="0.3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K6</v>
      </c>
      <c r="I104" s="64" t="s">
        <v>21</v>
      </c>
      <c r="J104" s="63" t="str">
        <f>$B$1&amp; 12</f>
        <v>K12</v>
      </c>
    </row>
    <row r="105" spans="1:10" ht="18" x14ac:dyDescent="0.35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 7</f>
        <v>K7</v>
      </c>
      <c r="I105" s="64" t="s">
        <v>21</v>
      </c>
      <c r="J105" s="63" t="str">
        <f>$B$1&amp; 5</f>
        <v>K5</v>
      </c>
    </row>
    <row r="106" spans="1:10" ht="18" x14ac:dyDescent="0.35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 8</f>
        <v>K8</v>
      </c>
      <c r="I106" s="64" t="s">
        <v>21</v>
      </c>
      <c r="J106" s="63" t="str">
        <f>$B$1&amp; 4</f>
        <v>K4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 9</f>
        <v>K9</v>
      </c>
      <c r="I107" s="64" t="s">
        <v>21</v>
      </c>
      <c r="J107" s="63" t="str">
        <f>$B$1&amp; 3</f>
        <v>K3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 10</f>
        <v>K10</v>
      </c>
      <c r="I108" s="64" t="s">
        <v>21</v>
      </c>
      <c r="J108" s="63" t="str">
        <f>$B$1&amp; 2</f>
        <v>K2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 11</f>
        <v>K11</v>
      </c>
      <c r="I109" s="64" t="s">
        <v>21</v>
      </c>
      <c r="J109" s="63" t="str">
        <f>$B$1&amp; 1</f>
        <v>K1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40" zoomScaleNormal="40" workbookViewId="0">
      <selection activeCell="B40" sqref="B40"/>
    </sheetView>
  </sheetViews>
  <sheetFormatPr defaultRowHeight="14.4" x14ac:dyDescent="0.3"/>
  <cols>
    <col min="1" max="1" width="9.6640625" customWidth="1"/>
    <col min="2" max="2" width="51" bestFit="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83" t="s">
        <v>2</v>
      </c>
      <c r="B1" s="84" t="s">
        <v>31</v>
      </c>
      <c r="D1" s="40" t="s">
        <v>19</v>
      </c>
      <c r="E1" s="39">
        <v>2</v>
      </c>
      <c r="F1" s="85" t="s">
        <v>20</v>
      </c>
      <c r="G1" s="86">
        <v>0</v>
      </c>
    </row>
    <row r="2" spans="1:17" ht="21.6" thickBot="1" x14ac:dyDescent="0.45">
      <c r="A2" s="3" t="str">
        <f>"Tabela grupy "&amp;B1</f>
        <v>Tabela grupy L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L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>
        <f>VLOOKUP($B$1&amp;A4,'Lista Zespołów'!$A$4:$E$147,3,FALSE)</f>
        <v>0</v>
      </c>
      <c r="C4" s="33">
        <f t="shared" ref="C4:C7" si="0">D4*$E$1+E4*$G$1</f>
        <v>0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0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t="shared" ref="F4:F15" si="2">E4+D4</f>
        <v>0</v>
      </c>
      <c r="G4" s="34">
        <f>SUM(D$21:D$33)</f>
        <v>0</v>
      </c>
      <c r="H4" s="34">
        <f>SUM(C$21:C$33)</f>
        <v>0</v>
      </c>
      <c r="I4" s="35">
        <f t="shared" ref="I4:I7" si="3">IFERROR(G4/H4,0)</f>
        <v>0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>
        <f>VLOOKUP($B$1&amp;A5,'Lista Zespołów'!$A$4:$E$147,3,FALSE)</f>
        <v>0</v>
      </c>
      <c r="C5" s="30">
        <f t="shared" si="0"/>
        <v>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0</v>
      </c>
      <c r="E5" s="107">
        <f t="shared" si="1"/>
        <v>0</v>
      </c>
      <c r="F5" s="107">
        <f t="shared" si="2"/>
        <v>0</v>
      </c>
      <c r="G5" s="31">
        <f>SUM(F$21:F$33)</f>
        <v>0</v>
      </c>
      <c r="H5" s="31">
        <f>SUM(E$21:E$33)</f>
        <v>0</v>
      </c>
      <c r="I5" s="32">
        <f t="shared" si="3"/>
        <v>0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>
        <f>VLOOKUP($B$1&amp;A6,'Lista Zespołów'!$A$4:$E$147,3,FALSE)</f>
        <v>0</v>
      </c>
      <c r="C6" s="33">
        <f t="shared" si="0"/>
        <v>0</v>
      </c>
      <c r="D6" s="34">
        <f t="shared" si="4"/>
        <v>0</v>
      </c>
      <c r="E6" s="34">
        <f t="shared" si="1"/>
        <v>0</v>
      </c>
      <c r="F6" s="34">
        <f t="shared" si="2"/>
        <v>0</v>
      </c>
      <c r="G6" s="34">
        <f>SUM(H$21:H$33)</f>
        <v>0</v>
      </c>
      <c r="H6" s="34">
        <f>SUM(G$21:G$33)</f>
        <v>0</v>
      </c>
      <c r="I6" s="35">
        <f t="shared" si="3"/>
        <v>0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>
        <f>VLOOKUP($B$1&amp;A7,'Lista Zespołów'!$A$4:$E$147,3,FALSE)</f>
        <v>0</v>
      </c>
      <c r="C7" s="30">
        <f t="shared" si="0"/>
        <v>0</v>
      </c>
      <c r="D7" s="107">
        <f t="shared" si="4"/>
        <v>0</v>
      </c>
      <c r="E7" s="107">
        <f t="shared" si="1"/>
        <v>0</v>
      </c>
      <c r="F7" s="107">
        <f t="shared" si="2"/>
        <v>0</v>
      </c>
      <c r="G7" s="31">
        <f>SUM(J$21:J$33)</f>
        <v>0</v>
      </c>
      <c r="H7" s="31">
        <f>SUM(I$21:I$33)</f>
        <v>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>
        <f>VLOOKUP($B$1&amp;A8,'Lista Zespołów'!$A$4:$E$147,3,FALSE)</f>
        <v>0</v>
      </c>
      <c r="C8" s="33">
        <f>D8*$E$1+E8*$G$1</f>
        <v>0</v>
      </c>
      <c r="D8" s="34">
        <f t="shared" si="4"/>
        <v>0</v>
      </c>
      <c r="E8" s="34">
        <f t="shared" si="1"/>
        <v>0</v>
      </c>
      <c r="F8" s="34">
        <f t="shared" si="2"/>
        <v>0</v>
      </c>
      <c r="G8" s="34">
        <f>SUM(L$21:L$33)</f>
        <v>0</v>
      </c>
      <c r="H8" s="34">
        <f>SUM(K$21:K$33)</f>
        <v>0</v>
      </c>
      <c r="I8" s="35">
        <f>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>
        <f>VLOOKUP($B$1&amp;A9,'Lista Zespołów'!$A$4:$E$147,3,FALSE)</f>
        <v>0</v>
      </c>
      <c r="C9" s="30">
        <f t="shared" ref="C9" si="5">D9*$E$1+E9*$G$1</f>
        <v>0</v>
      </c>
      <c r="D9" s="107">
        <f t="shared" si="4"/>
        <v>0</v>
      </c>
      <c r="E9" s="107">
        <f t="shared" si="1"/>
        <v>0</v>
      </c>
      <c r="F9" s="107">
        <f t="shared" si="2"/>
        <v>0</v>
      </c>
      <c r="G9" s="31">
        <f>SUM(N$21:N$33)</f>
        <v>0</v>
      </c>
      <c r="H9" s="31">
        <f>SUM(M$21:M$33)</f>
        <v>0</v>
      </c>
      <c r="I9" s="32">
        <f t="shared" ref="I9" si="6">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>
        <f>VLOOKUP($B$1&amp;A10,'Lista Zespołów'!$A$4:$E$147,3,FALSE)</f>
        <v>0</v>
      </c>
      <c r="C10" s="33">
        <f>D10*$E$1+E10*$G$1</f>
        <v>0</v>
      </c>
      <c r="D10" s="34">
        <f t="shared" si="4"/>
        <v>0</v>
      </c>
      <c r="E10" s="34">
        <f t="shared" si="1"/>
        <v>0</v>
      </c>
      <c r="F10" s="34">
        <f t="shared" si="2"/>
        <v>0</v>
      </c>
      <c r="G10" s="34">
        <f>SUM(P$21:P$33)</f>
        <v>0</v>
      </c>
      <c r="H10" s="34">
        <f>SUM(O$21:O$33)</f>
        <v>0</v>
      </c>
      <c r="I10" s="35">
        <f>IFERROR(G10/H10,0)</f>
        <v>0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>
        <f>VLOOKUP($B$1&amp;A11,'Lista Zespołów'!$A$4:$E$147,3,FALSE)</f>
        <v>0</v>
      </c>
      <c r="C11" s="30">
        <f t="shared" ref="C11" si="7">D11*$E$1+E11*$G$1</f>
        <v>0</v>
      </c>
      <c r="D11" s="107">
        <f t="shared" si="4"/>
        <v>0</v>
      </c>
      <c r="E11" s="107">
        <f t="shared" si="1"/>
        <v>0</v>
      </c>
      <c r="F11" s="107">
        <f t="shared" si="2"/>
        <v>0</v>
      </c>
      <c r="G11" s="31">
        <f>SUM(R$21:R$33)</f>
        <v>0</v>
      </c>
      <c r="H11" s="31">
        <f>SUM(Q$21:Q$33)</f>
        <v>0</v>
      </c>
      <c r="I11" s="32">
        <f t="shared" ref="I11" si="8">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L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>
        <f>VLOOKUP($B$1&amp;C19,'Lista Zespołów'!$A$4:$E$147,3,FALSE)</f>
        <v>0</v>
      </c>
      <c r="D20" s="178"/>
      <c r="E20" s="177">
        <f>VLOOKUP($B$1&amp;E19,'Lista Zespołów'!$A$4:$E$147,3,FALSE)</f>
        <v>0</v>
      </c>
      <c r="F20" s="178"/>
      <c r="G20" s="177">
        <f>VLOOKUP($B$1&amp;G19,'Lista Zespołów'!$A$4:$E$147,3,FALSE)</f>
        <v>0</v>
      </c>
      <c r="H20" s="178"/>
      <c r="I20" s="177">
        <f>VLOOKUP($B$1&amp;I19,'Lista Zespołów'!$A$4:$E$147,3,FALSE)</f>
        <v>0</v>
      </c>
      <c r="J20" s="178"/>
      <c r="K20" s="185">
        <f>VLOOKUP($B$1&amp;K19,'Lista Zespołów'!$A$4:$E$147,3,FALSE)</f>
        <v>0</v>
      </c>
      <c r="L20" s="186"/>
      <c r="M20" s="177">
        <f>VLOOKUP($B$1&amp;M19,'Lista Zespołów'!$A$4:$E$147,3,FALSE)</f>
        <v>0</v>
      </c>
      <c r="N20" s="178"/>
      <c r="O20" s="177">
        <f>VLOOKUP($B$1&amp;O19,'Lista Zespołów'!$A$4:$E$147,3,FALSE)</f>
        <v>0</v>
      </c>
      <c r="P20" s="178"/>
      <c r="Q20" s="177">
        <f>VLOOKUP($B$1&amp;Q19,'Lista Zespołów'!$A$4:$E$147,3,FALSE)</f>
        <v>0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>
        <f>VLOOKUP($B$1&amp;A21,'Lista Zespołów'!$A$4:$E$147,3,FALSE)</f>
        <v>0</v>
      </c>
      <c r="C21" s="125" t="s">
        <v>16</v>
      </c>
      <c r="D21" s="126" t="s">
        <v>16</v>
      </c>
      <c r="E21" s="19"/>
      <c r="F21" s="27"/>
      <c r="G21" s="19"/>
      <c r="H21" s="27"/>
      <c r="I21" s="19"/>
      <c r="J21" s="27"/>
      <c r="K21" s="19"/>
      <c r="L21" s="27"/>
      <c r="M21" s="19"/>
      <c r="N21" s="27"/>
      <c r="O21" s="129"/>
      <c r="P21" s="103"/>
      <c r="Q21" s="129"/>
      <c r="R21" s="103"/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>
        <f>VLOOKUP($B$1&amp;A22,'Lista Zespołów'!$A$4:$E$147,3,FALSE)</f>
        <v>0</v>
      </c>
      <c r="C22" s="71" t="str">
        <f>IF(F21="","",F21)</f>
        <v/>
      </c>
      <c r="D22" s="72" t="str">
        <f>IF(E21="","",E21)</f>
        <v/>
      </c>
      <c r="E22" s="123" t="s">
        <v>16</v>
      </c>
      <c r="F22" s="127" t="s">
        <v>16</v>
      </c>
      <c r="G22" s="23"/>
      <c r="H22" s="28"/>
      <c r="I22" s="23"/>
      <c r="J22" s="28"/>
      <c r="K22" s="23"/>
      <c r="L22" s="28"/>
      <c r="M22" s="23"/>
      <c r="N22" s="28"/>
      <c r="O22" s="130"/>
      <c r="P22" s="121"/>
      <c r="Q22" s="130"/>
      <c r="R22" s="121"/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>
        <f>VLOOKUP($B$1&amp;A23,'Lista Zespołów'!$A$4:$E$147,3,FALSE)</f>
        <v>0</v>
      </c>
      <c r="C23" s="70" t="str">
        <f>IF(H21="","",H21)</f>
        <v/>
      </c>
      <c r="D23" s="73" t="str">
        <f>IF(G21="","",G21)</f>
        <v/>
      </c>
      <c r="E23" s="70" t="str">
        <f>IF(H22="","",H22)</f>
        <v/>
      </c>
      <c r="F23" s="73" t="str">
        <f>IF(G22="","",G22)</f>
        <v/>
      </c>
      <c r="G23" s="128" t="s">
        <v>16</v>
      </c>
      <c r="H23" s="126" t="s">
        <v>16</v>
      </c>
      <c r="I23" s="24"/>
      <c r="J23" s="27"/>
      <c r="K23" s="24"/>
      <c r="L23" s="27"/>
      <c r="M23" s="24"/>
      <c r="N23" s="27"/>
      <c r="O23" s="131"/>
      <c r="P23" s="103"/>
      <c r="Q23" s="131"/>
      <c r="R23" s="103"/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>
        <f>VLOOKUP($B$1&amp;A24,'Lista Zespołów'!$A$4:$E$147,3,FALSE)</f>
        <v>0</v>
      </c>
      <c r="C24" s="71" t="str">
        <f>IF(J21="","",J21)</f>
        <v/>
      </c>
      <c r="D24" s="72" t="str">
        <f>IF(I21="","",I21)</f>
        <v/>
      </c>
      <c r="E24" s="71" t="str">
        <f>IF(J22="","",J22)</f>
        <v/>
      </c>
      <c r="F24" s="72" t="str">
        <f>IF(I22="","",I22)</f>
        <v/>
      </c>
      <c r="G24" s="71" t="str">
        <f>IF(J23="","",J23)</f>
        <v/>
      </c>
      <c r="H24" s="72" t="str">
        <f>IF(I23="","",I23)</f>
        <v/>
      </c>
      <c r="I24" s="123" t="s">
        <v>16</v>
      </c>
      <c r="J24" s="127" t="s">
        <v>16</v>
      </c>
      <c r="K24" s="23"/>
      <c r="L24" s="28"/>
      <c r="M24" s="23"/>
      <c r="N24" s="28"/>
      <c r="O24" s="130"/>
      <c r="P24" s="121"/>
      <c r="Q24" s="130"/>
      <c r="R24" s="121"/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>
        <f>VLOOKUP($B$1&amp;A25,'Lista Zespołów'!$A$4:$E$147,3,FALSE)</f>
        <v>0</v>
      </c>
      <c r="C25" s="71" t="str">
        <f>IF(L21="","",L21)</f>
        <v/>
      </c>
      <c r="D25" s="72" t="str">
        <f>IF(K21="","",K21)</f>
        <v/>
      </c>
      <c r="E25" s="71" t="str">
        <f>IF(L22="","",L22)</f>
        <v/>
      </c>
      <c r="F25" s="72" t="str">
        <f>IF(K22="","",K22)</f>
        <v/>
      </c>
      <c r="G25" s="71" t="str">
        <f>IF(L23="","",L23)</f>
        <v/>
      </c>
      <c r="H25" s="72" t="str">
        <f>IF(K23="","",K23)</f>
        <v/>
      </c>
      <c r="I25" s="71" t="str">
        <f>IF(L24="","",L24)</f>
        <v/>
      </c>
      <c r="J25" s="72" t="str">
        <f>IF(K24="","",K24)</f>
        <v/>
      </c>
      <c r="K25" s="123" t="s">
        <v>16</v>
      </c>
      <c r="L25" s="122" t="s">
        <v>16</v>
      </c>
      <c r="M25" s="24"/>
      <c r="N25" s="27"/>
      <c r="O25" s="131"/>
      <c r="P25" s="103"/>
      <c r="Q25" s="131"/>
      <c r="R25" s="103"/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>
        <f>VLOOKUP($B$1&amp;A26,'Lista Zespołów'!$A$4:$E$147,3,FALSE)</f>
        <v>0</v>
      </c>
      <c r="C26" s="71" t="str">
        <f>IF(N21="","",N21)</f>
        <v/>
      </c>
      <c r="D26" s="72" t="str">
        <f>IF(M21="","",M21)</f>
        <v/>
      </c>
      <c r="E26" s="71" t="str">
        <f>IF(N22="","",N22)</f>
        <v/>
      </c>
      <c r="F26" s="72" t="str">
        <f>IF(M22="","",M22)</f>
        <v/>
      </c>
      <c r="G26" s="71" t="str">
        <f>IF(N23="","",N23)</f>
        <v/>
      </c>
      <c r="H26" s="72" t="str">
        <f>IF(M23="","",M23)</f>
        <v/>
      </c>
      <c r="I26" s="71" t="str">
        <f>IF(N$24="","",N$24)</f>
        <v/>
      </c>
      <c r="J26" s="72" t="str">
        <f>IF(M24="","",M24)</f>
        <v/>
      </c>
      <c r="K26" s="71" t="str">
        <f>IF(N25="","",N25)</f>
        <v/>
      </c>
      <c r="L26" s="72" t="str">
        <f>IF(M25="","",M25)</f>
        <v/>
      </c>
      <c r="M26" s="123" t="s">
        <v>16</v>
      </c>
      <c r="N26" s="122" t="s">
        <v>16</v>
      </c>
      <c r="O26" s="130"/>
      <c r="P26" s="135"/>
      <c r="Q26" s="130"/>
      <c r="R26" s="135"/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>
        <f>VLOOKUP($B$1&amp;A27,'Lista Zespołów'!$A$4:$E$147,3,FALSE)</f>
        <v>0</v>
      </c>
      <c r="C27" s="71" t="str">
        <f>IF(P21="","",P21)</f>
        <v/>
      </c>
      <c r="D27" s="72" t="str">
        <f>IF(O21="","",O21)</f>
        <v/>
      </c>
      <c r="E27" s="71" t="str">
        <f>IF(P22="","",P22)</f>
        <v/>
      </c>
      <c r="F27" s="72" t="str">
        <f>IF(O22="","",O22)</f>
        <v/>
      </c>
      <c r="G27" s="71" t="str">
        <f>IF(P$23="","",P$23)</f>
        <v/>
      </c>
      <c r="H27" s="72" t="str">
        <f>IF(O$23="","",O$23)</f>
        <v/>
      </c>
      <c r="I27" s="71" t="str">
        <f>IF(P24="","",P24)</f>
        <v/>
      </c>
      <c r="J27" s="72" t="str">
        <f>IF(O$24="","",O$24)</f>
        <v/>
      </c>
      <c r="K27" s="71" t="str">
        <f>IF(P$25="","",P$25)</f>
        <v/>
      </c>
      <c r="L27" s="72" t="str">
        <f>IF(O$25="","",O$25)</f>
        <v/>
      </c>
      <c r="M27" s="71" t="str">
        <f>IF(P$26="","",P$26)</f>
        <v/>
      </c>
      <c r="N27" s="72" t="str">
        <f>IF(O$26="","",O$26)</f>
        <v/>
      </c>
      <c r="O27" s="123" t="s">
        <v>16</v>
      </c>
      <c r="P27" s="122" t="s">
        <v>16</v>
      </c>
      <c r="Q27" s="130"/>
      <c r="R27" s="135"/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>
        <f>VLOOKUP($B$1&amp;A28,'Lista Zespołów'!$A$4:$E$147,3,FALSE)</f>
        <v>0</v>
      </c>
      <c r="C28" s="71" t="str">
        <f>IF(R21="","",R21)</f>
        <v/>
      </c>
      <c r="D28" s="72" t="str">
        <f>IF(Q21="","",Q21)</f>
        <v/>
      </c>
      <c r="E28" s="71" t="str">
        <f>IF(R22="","",R22)</f>
        <v/>
      </c>
      <c r="F28" s="72" t="str">
        <f>IF(Q22="","",Q22)</f>
        <v/>
      </c>
      <c r="G28" s="71" t="str">
        <f>IF(R$23="","",R$23)</f>
        <v/>
      </c>
      <c r="H28" s="72" t="str">
        <f>IF(Q$23="","",Q$23)</f>
        <v/>
      </c>
      <c r="I28" s="71" t="str">
        <f>IF(R24="","",R24)</f>
        <v/>
      </c>
      <c r="J28" s="72" t="str">
        <f>IF(Q$24="","",Q$24)</f>
        <v/>
      </c>
      <c r="K28" s="71" t="str">
        <f>IF(R$25="","",R$25)</f>
        <v/>
      </c>
      <c r="L28" s="72" t="str">
        <f>IF(Q$25="","",Q$25)</f>
        <v/>
      </c>
      <c r="M28" s="71" t="str">
        <f>IF(R$26="","",R$26)</f>
        <v/>
      </c>
      <c r="N28" s="72" t="str">
        <f>IF(Q$26="","",Q$26)</f>
        <v/>
      </c>
      <c r="O28" s="71" t="str">
        <f>IF($R$27="","",$R$27)</f>
        <v/>
      </c>
      <c r="P28" s="72" t="str">
        <f>IF($Q$27="","",$Q$27)</f>
        <v/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5.75" hidden="1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>
        <f>VLOOKUP(H34,'Lista Zespołów'!$A$4:$E$147,3,FALSE)</f>
        <v>0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L1</v>
      </c>
      <c r="I34" s="60" t="s">
        <v>21</v>
      </c>
      <c r="J34" s="59" t="str">
        <f>$B$1&amp; 12</f>
        <v>L12</v>
      </c>
    </row>
    <row r="35" spans="1:10" s="2" customFormat="1" ht="17.399999999999999" x14ac:dyDescent="0.3">
      <c r="A35" s="47">
        <v>2</v>
      </c>
      <c r="B35" s="51">
        <f>VLOOKUP(H35,'Lista Zespołów'!$A$4:$E$147,3,FALSE)</f>
        <v>0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L2</v>
      </c>
      <c r="I35" s="60" t="s">
        <v>21</v>
      </c>
      <c r="J35" s="59" t="str">
        <f>$B$1&amp; 11</f>
        <v>L11</v>
      </c>
    </row>
    <row r="36" spans="1:10" ht="17.399999999999999" x14ac:dyDescent="0.3">
      <c r="A36" s="47">
        <v>3</v>
      </c>
      <c r="B36" s="51">
        <f>VLOOKUP(H36,'Lista Zespołów'!$A$4:$E$147,3,FALSE)</f>
        <v>0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L3</v>
      </c>
      <c r="I36" s="60" t="s">
        <v>21</v>
      </c>
      <c r="J36" s="61" t="str">
        <f>$B$1&amp; 10</f>
        <v>L10</v>
      </c>
    </row>
    <row r="37" spans="1:10" ht="17.399999999999999" x14ac:dyDescent="0.3">
      <c r="A37" s="47">
        <v>4</v>
      </c>
      <c r="B37" s="51">
        <f>VLOOKUP(H37,'Lista Zespołów'!$A$4:$E$147,3,FALSE)</f>
        <v>0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L4</v>
      </c>
      <c r="I37" s="60" t="s">
        <v>21</v>
      </c>
      <c r="J37" s="61" t="str">
        <f>$B$1&amp; 9</f>
        <v>L9</v>
      </c>
    </row>
    <row r="38" spans="1:10" ht="17.399999999999999" x14ac:dyDescent="0.3">
      <c r="A38" s="47">
        <v>5</v>
      </c>
      <c r="B38" s="51">
        <f>VLOOKUP(H38,'Lista Zespołów'!$A$4:$E$147,3,FALSE)</f>
        <v>0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5</v>
      </c>
      <c r="H38" s="59" t="str">
        <f>$B$1&amp; 5</f>
        <v>L5</v>
      </c>
      <c r="I38" s="60" t="s">
        <v>21</v>
      </c>
      <c r="J38" s="61" t="str">
        <f>$B$1&amp; 8</f>
        <v>L8</v>
      </c>
    </row>
    <row r="39" spans="1:10" ht="17.399999999999999" x14ac:dyDescent="0.3">
      <c r="A39" s="47">
        <v>6</v>
      </c>
      <c r="B39" s="51">
        <f>VLOOKUP(H39,'Lista Zespołów'!$A$4:$E$147,3,FALSE)</f>
        <v>0</v>
      </c>
      <c r="C39" s="52" t="s">
        <v>21</v>
      </c>
      <c r="D39" s="51">
        <f>VLOOKUP(J39,'Lista Zespołów'!$A$4:$E$147,3,FALSE)</f>
        <v>0</v>
      </c>
      <c r="E39" s="2"/>
      <c r="F39" s="2" t="s">
        <v>22</v>
      </c>
      <c r="G39" s="58">
        <v>6</v>
      </c>
      <c r="H39" s="59" t="str">
        <f>$B$1&amp; 6</f>
        <v>L6</v>
      </c>
      <c r="I39" s="60" t="s">
        <v>21</v>
      </c>
      <c r="J39" s="61" t="str">
        <f>$B$1&amp; 7</f>
        <v>L7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>
        <f>VLOOKUP(J41,'Lista Zespołów'!$A$4:$E$147,3,FALSE)</f>
        <v>0</v>
      </c>
      <c r="F41" s="2" t="s">
        <v>22</v>
      </c>
      <c r="G41" s="47">
        <v>5</v>
      </c>
      <c r="H41" s="59" t="str">
        <f>$B$1&amp; 12</f>
        <v>L12</v>
      </c>
      <c r="I41" s="60" t="s">
        <v>21</v>
      </c>
      <c r="J41" s="59" t="str">
        <f>$B$1&amp; 7</f>
        <v>L7</v>
      </c>
    </row>
    <row r="42" spans="1:10" ht="17.399999999999999" x14ac:dyDescent="0.3">
      <c r="A42" s="47">
        <v>8</v>
      </c>
      <c r="B42" s="51">
        <f>VLOOKUP(H42,'Lista Zespołów'!$A$4:$E$147,3,FALSE)</f>
        <v>0</v>
      </c>
      <c r="C42" s="52" t="s">
        <v>21</v>
      </c>
      <c r="D42" s="51">
        <f>VLOOKUP(J42,'Lista Zespołów'!$A$4:$E$147,3,FALSE)</f>
        <v>0</v>
      </c>
      <c r="F42" s="2" t="s">
        <v>22</v>
      </c>
      <c r="G42" s="47">
        <v>6</v>
      </c>
      <c r="H42" s="59" t="str">
        <f>$B$1&amp; 8</f>
        <v>L8</v>
      </c>
      <c r="I42" s="60" t="s">
        <v>21</v>
      </c>
      <c r="J42" s="59" t="str">
        <f>$B$1&amp; 6</f>
        <v>L6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>
        <f>VLOOKUP(J43,'Lista Zespołów'!$A$4:$E$147,3,FALSE)</f>
        <v>0</v>
      </c>
      <c r="F43" s="2" t="s">
        <v>22</v>
      </c>
      <c r="G43" s="47">
        <v>7</v>
      </c>
      <c r="H43" s="63" t="str">
        <f>$B$1&amp; 9</f>
        <v>L9</v>
      </c>
      <c r="I43" s="64" t="s">
        <v>21</v>
      </c>
      <c r="J43" s="63" t="str">
        <f>$B$1&amp; 5</f>
        <v>L5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>
        <f>VLOOKUP(J44,'Lista Zespołów'!$A$4:$E$147,3,FALSE)</f>
        <v>0</v>
      </c>
      <c r="F44" s="2" t="s">
        <v>22</v>
      </c>
      <c r="G44" s="47">
        <v>8</v>
      </c>
      <c r="H44" s="63" t="str">
        <f>$B$1&amp; 10</f>
        <v>L10</v>
      </c>
      <c r="I44" s="64" t="s">
        <v>21</v>
      </c>
      <c r="J44" s="63" t="str">
        <f>$B$1&amp; 4</f>
        <v>L4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>
        <f>VLOOKUP(J45,'Lista Zespołów'!$A$4:$E$147,3,FALSE)</f>
        <v>0</v>
      </c>
      <c r="F45" s="2" t="s">
        <v>22</v>
      </c>
      <c r="G45" s="47">
        <v>9</v>
      </c>
      <c r="H45" s="63" t="str">
        <f>$B$1&amp; 11</f>
        <v>L11</v>
      </c>
      <c r="I45" s="64" t="s">
        <v>21</v>
      </c>
      <c r="J45" s="63" t="str">
        <f>$B$1&amp; 3</f>
        <v>L3</v>
      </c>
    </row>
    <row r="46" spans="1:10" ht="17.399999999999999" x14ac:dyDescent="0.3">
      <c r="A46" s="47">
        <v>12</v>
      </c>
      <c r="B46" s="51">
        <f>VLOOKUP(H46,'Lista Zespołów'!$A$4:$E$147,3,FALSE)</f>
        <v>0</v>
      </c>
      <c r="C46" s="52" t="s">
        <v>21</v>
      </c>
      <c r="D46" s="51">
        <f>VLOOKUP(J46,'Lista Zespołów'!$A$4:$E$147,3,FALSE)</f>
        <v>0</v>
      </c>
      <c r="F46" s="2" t="s">
        <v>22</v>
      </c>
      <c r="G46" s="47">
        <v>10</v>
      </c>
      <c r="H46" s="63" t="str">
        <f>$B$1&amp; 1</f>
        <v>L1</v>
      </c>
      <c r="I46" s="64" t="s">
        <v>21</v>
      </c>
      <c r="J46" s="63" t="str">
        <f>$B$1&amp; 2</f>
        <v>L2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>
        <f>VLOOKUP(H48,'Lista Zespołów'!$A$4:$E$147,3,FALSE)</f>
        <v>0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L2</v>
      </c>
      <c r="I48" s="60" t="s">
        <v>21</v>
      </c>
      <c r="J48" s="59" t="str">
        <f>$B$1&amp; 12</f>
        <v>L12</v>
      </c>
    </row>
    <row r="49" spans="1:10" ht="17.399999999999999" x14ac:dyDescent="0.3">
      <c r="A49" s="47">
        <v>14</v>
      </c>
      <c r="B49" s="51">
        <f>VLOOKUP(H49,'Lista Zespołów'!$A$4:$E$147,3,FALSE)</f>
        <v>0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10</v>
      </c>
      <c r="H49" s="59" t="str">
        <f>$B$1&amp; 3</f>
        <v>L3</v>
      </c>
      <c r="I49" s="60" t="s">
        <v>21</v>
      </c>
      <c r="J49" s="59" t="str">
        <f>$B$1&amp; 1</f>
        <v>L1</v>
      </c>
    </row>
    <row r="50" spans="1:10" ht="17.399999999999999" x14ac:dyDescent="0.3">
      <c r="A50" s="47">
        <v>15</v>
      </c>
      <c r="B50" s="51">
        <f>VLOOKUP(H50,'Lista Zespołów'!$A$4:$E$147,3,FALSE)</f>
        <v>0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L4</v>
      </c>
      <c r="I50" s="64" t="s">
        <v>21</v>
      </c>
      <c r="J50" s="63" t="str">
        <f>$B$1&amp; 11</f>
        <v>L11</v>
      </c>
    </row>
    <row r="51" spans="1:10" ht="17.399999999999999" x14ac:dyDescent="0.3">
      <c r="A51" s="47">
        <v>16</v>
      </c>
      <c r="B51" s="51">
        <f>VLOOKUP(H51,'Lista Zespołów'!$A$4:$E$147,3,FALSE)</f>
        <v>0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L5</v>
      </c>
      <c r="I51" s="64" t="s">
        <v>21</v>
      </c>
      <c r="J51" s="63" t="str">
        <f>$B$1&amp; 10</f>
        <v>L10</v>
      </c>
    </row>
    <row r="52" spans="1:10" ht="17.399999999999999" x14ac:dyDescent="0.3">
      <c r="A52" s="47">
        <v>17</v>
      </c>
      <c r="B52" s="51">
        <f>VLOOKUP(H52,'Lista Zespołów'!$A$4:$E$147,3,FALSE)</f>
        <v>0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L6</v>
      </c>
      <c r="I52" s="64" t="s">
        <v>21</v>
      </c>
      <c r="J52" s="63" t="str">
        <f>$B$1&amp; 9</f>
        <v>L9</v>
      </c>
    </row>
    <row r="53" spans="1:10" ht="17.399999999999999" x14ac:dyDescent="0.3">
      <c r="A53" s="47">
        <v>18</v>
      </c>
      <c r="B53" s="51">
        <f>VLOOKUP(H53,'Lista Zespołów'!$A$4:$E$147,3,FALSE)</f>
        <v>0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14</v>
      </c>
      <c r="H53" s="63" t="str">
        <f>$B$1&amp; 7</f>
        <v>L7</v>
      </c>
      <c r="I53" s="64" t="s">
        <v>21</v>
      </c>
      <c r="J53" s="63" t="str">
        <f>$B$1&amp; 8</f>
        <v>L8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>
        <f>VLOOKUP(J55,'Lista Zespołów'!$A$4:$E$147,3,FALSE)</f>
        <v>0</v>
      </c>
      <c r="F55" t="s">
        <v>22</v>
      </c>
      <c r="G55" s="47">
        <v>13</v>
      </c>
      <c r="H55" s="63" t="str">
        <f>$B$1&amp; 12</f>
        <v>L12</v>
      </c>
      <c r="I55" s="64" t="s">
        <v>21</v>
      </c>
      <c r="J55" s="63" t="str">
        <f>$B$1&amp; 8</f>
        <v>L8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>
        <f>VLOOKUP(J56,'Lista Zespołów'!$A$4:$E$147,3,FALSE)</f>
        <v>0</v>
      </c>
      <c r="F56" t="s">
        <v>22</v>
      </c>
      <c r="G56" s="47">
        <v>14</v>
      </c>
      <c r="H56" s="63" t="str">
        <f>$B$1&amp; 9</f>
        <v>L9</v>
      </c>
      <c r="I56" s="64" t="s">
        <v>21</v>
      </c>
      <c r="J56" s="63" t="str">
        <f>$B$1&amp; 7</f>
        <v>L7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>
        <f>VLOOKUP(J57,'Lista Zespołów'!$A$4:$E$147,3,FALSE)</f>
        <v>0</v>
      </c>
      <c r="F57" t="s">
        <v>22</v>
      </c>
      <c r="G57" s="47">
        <v>15</v>
      </c>
      <c r="H57" s="63" t="str">
        <f>$B$1&amp; 10</f>
        <v>L10</v>
      </c>
      <c r="I57" s="64" t="s">
        <v>21</v>
      </c>
      <c r="J57" s="63" t="str">
        <f>$B$1&amp; 6</f>
        <v>L6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>
        <f>VLOOKUP(J58,'Lista Zespołów'!$A$4:$E$147,3,FALSE)</f>
        <v>0</v>
      </c>
      <c r="F58" t="s">
        <v>22</v>
      </c>
      <c r="G58" s="47">
        <v>16</v>
      </c>
      <c r="H58" s="63" t="str">
        <f>$B$1&amp; 11</f>
        <v>L11</v>
      </c>
      <c r="I58" s="64" t="s">
        <v>21</v>
      </c>
      <c r="J58" s="63" t="str">
        <f>$B$1&amp; 5</f>
        <v>L5</v>
      </c>
    </row>
    <row r="59" spans="1:10" ht="18" x14ac:dyDescent="0.35">
      <c r="A59" s="47">
        <v>23</v>
      </c>
      <c r="B59" s="51">
        <f>VLOOKUP(H59,'Lista Zespołów'!$A$4:$E$147,3,FALSE)</f>
        <v>0</v>
      </c>
      <c r="C59" s="54" t="s">
        <v>21</v>
      </c>
      <c r="D59" s="51">
        <f>VLOOKUP(J59,'Lista Zespołów'!$A$4:$E$147,3,FALSE)</f>
        <v>0</v>
      </c>
      <c r="F59" t="s">
        <v>22</v>
      </c>
      <c r="G59" s="47">
        <v>17</v>
      </c>
      <c r="H59" s="63" t="str">
        <f>$B$1&amp; 1</f>
        <v>L1</v>
      </c>
      <c r="I59" s="64" t="s">
        <v>21</v>
      </c>
      <c r="J59" s="63" t="str">
        <f>$B$1&amp; 4</f>
        <v>L4</v>
      </c>
    </row>
    <row r="60" spans="1:10" ht="18" x14ac:dyDescent="0.35">
      <c r="A60" s="47">
        <v>24</v>
      </c>
      <c r="B60" s="51">
        <f>VLOOKUP(H60,'Lista Zespołów'!$A$4:$E$147,3,FALSE)</f>
        <v>0</v>
      </c>
      <c r="C60" s="54" t="s">
        <v>21</v>
      </c>
      <c r="D60" s="51">
        <f>VLOOKUP(J60,'Lista Zespołów'!$A$4:$E$147,3,FALSE)</f>
        <v>0</v>
      </c>
      <c r="F60" t="s">
        <v>22</v>
      </c>
      <c r="G60" s="47">
        <v>18</v>
      </c>
      <c r="H60" s="63" t="str">
        <f t="shared" ref="H60" si="13">$B$1&amp; 2</f>
        <v>L2</v>
      </c>
      <c r="I60" s="64" t="s">
        <v>21</v>
      </c>
      <c r="J60" s="63" t="str">
        <f t="shared" ref="J60" si="14">$B$1&amp; 3</f>
        <v>L3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>
        <f>VLOOKUP(H62,'Lista Zespołów'!$A$4:$E$147,3,FALSE)</f>
        <v>0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L3</v>
      </c>
      <c r="I62" s="64" t="s">
        <v>21</v>
      </c>
      <c r="J62" s="63" t="str">
        <f>$B$1&amp; 12</f>
        <v>L12</v>
      </c>
    </row>
    <row r="63" spans="1:10" ht="18" x14ac:dyDescent="0.35">
      <c r="A63" s="47">
        <v>26</v>
      </c>
      <c r="B63" s="51">
        <f>VLOOKUP(H63,'Lista Zespołów'!$A$4:$E$147,3,FALSE)</f>
        <v>0</v>
      </c>
      <c r="C63" s="54" t="s">
        <v>21</v>
      </c>
      <c r="D63" s="51">
        <f>VLOOKUP(J63,'Lista Zespołów'!$A$4:$E$147,3,FALSE)</f>
        <v>0</v>
      </c>
      <c r="F63" t="s">
        <v>22</v>
      </c>
      <c r="G63" s="47">
        <v>18</v>
      </c>
      <c r="H63" s="63" t="str">
        <f>$B$1&amp; 4</f>
        <v>L4</v>
      </c>
      <c r="I63" s="64" t="s">
        <v>21</v>
      </c>
      <c r="J63" s="63" t="str">
        <f>$B$1&amp; 2</f>
        <v>L2</v>
      </c>
    </row>
    <row r="64" spans="1:10" ht="18" x14ac:dyDescent="0.35">
      <c r="A64" s="47">
        <v>27</v>
      </c>
      <c r="B64" s="51">
        <f>VLOOKUP(H64,'Lista Zespołów'!$A$4:$E$147,3,FALSE)</f>
        <v>0</v>
      </c>
      <c r="C64" s="54" t="s">
        <v>21</v>
      </c>
      <c r="D64" s="51">
        <f>VLOOKUP(J64,'Lista Zespołów'!$A$4:$E$147,3,FALSE)</f>
        <v>0</v>
      </c>
      <c r="F64" t="s">
        <v>22</v>
      </c>
      <c r="G64" s="47">
        <v>19</v>
      </c>
      <c r="H64" s="63" t="str">
        <f>$B$1&amp; 5</f>
        <v>L5</v>
      </c>
      <c r="I64" s="64" t="s">
        <v>21</v>
      </c>
      <c r="J64" s="63" t="str">
        <f>$B$1&amp; 1</f>
        <v>L1</v>
      </c>
    </row>
    <row r="65" spans="1:10" ht="18" x14ac:dyDescent="0.3">
      <c r="A65" s="47">
        <v>28</v>
      </c>
      <c r="B65" s="51">
        <f>VLOOKUP(H65,'Lista Zespołów'!$A$4:$E$147,3,FALSE)</f>
        <v>0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L6</v>
      </c>
      <c r="I65" s="64" t="s">
        <v>21</v>
      </c>
      <c r="J65" s="63" t="str">
        <f>$B$1&amp; 11</f>
        <v>L11</v>
      </c>
    </row>
    <row r="66" spans="1:10" ht="18" x14ac:dyDescent="0.3">
      <c r="A66" s="47">
        <v>29</v>
      </c>
      <c r="B66" s="51">
        <f>VLOOKUP(H66,'Lista Zespołów'!$A$4:$E$147,3,FALSE)</f>
        <v>0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L7</v>
      </c>
      <c r="I66" s="64" t="s">
        <v>21</v>
      </c>
      <c r="J66" s="63" t="str">
        <f>$B$1&amp; 10</f>
        <v>L10</v>
      </c>
    </row>
    <row r="67" spans="1:10" ht="18" x14ac:dyDescent="0.3">
      <c r="A67" s="47">
        <v>30</v>
      </c>
      <c r="B67" s="51">
        <f>VLOOKUP(H67,'Lista Zespołów'!$A$4:$E$147,3,FALSE)</f>
        <v>0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L8</v>
      </c>
      <c r="I67" s="64" t="s">
        <v>21</v>
      </c>
      <c r="J67" s="63" t="str">
        <f>$B$1&amp; 9</f>
        <v>L9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L12</v>
      </c>
      <c r="I69" s="64" t="s">
        <v>21</v>
      </c>
      <c r="J69" s="63" t="str">
        <f>$B$1&amp; 9</f>
        <v>L9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>
        <f>VLOOKUP(J70,'Lista Zespołów'!$A$4:$E$147,3,FALSE)</f>
        <v>0</v>
      </c>
      <c r="F70" t="s">
        <v>22</v>
      </c>
      <c r="G70" s="47">
        <v>22</v>
      </c>
      <c r="H70" s="63" t="str">
        <f>$B$1&amp; 10</f>
        <v>L10</v>
      </c>
      <c r="I70" s="64" t="s">
        <v>21</v>
      </c>
      <c r="J70" s="63" t="str">
        <f>$B$1&amp; 8</f>
        <v>L8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>
        <f>VLOOKUP(J71,'Lista Zespołów'!$A$4:$E$147,3,FALSE)</f>
        <v>0</v>
      </c>
      <c r="F71" t="s">
        <v>22</v>
      </c>
      <c r="G71" s="47">
        <v>23</v>
      </c>
      <c r="H71" s="63" t="str">
        <f>$B$1&amp; 11</f>
        <v>L11</v>
      </c>
      <c r="I71" s="64" t="s">
        <v>21</v>
      </c>
      <c r="J71" s="63" t="str">
        <f>$B$1&amp; 7</f>
        <v>L7</v>
      </c>
    </row>
    <row r="72" spans="1:10" ht="18" x14ac:dyDescent="0.3">
      <c r="A72" s="47">
        <v>34</v>
      </c>
      <c r="B72" s="51">
        <f>VLOOKUP(H72,'Lista Zespołów'!$A$4:$E$147,3,FALSE)</f>
        <v>0</v>
      </c>
      <c r="C72" s="106" t="s">
        <v>21</v>
      </c>
      <c r="D72" s="51">
        <f>VLOOKUP(J72,'Lista Zespołów'!$A$4:$E$147,3,FALSE)</f>
        <v>0</v>
      </c>
      <c r="F72" t="s">
        <v>22</v>
      </c>
      <c r="G72" s="105">
        <v>24</v>
      </c>
      <c r="H72" s="63" t="str">
        <f>$B$1&amp; 1</f>
        <v>L1</v>
      </c>
      <c r="I72" s="64" t="s">
        <v>21</v>
      </c>
      <c r="J72" s="63" t="str">
        <f>$B$1&amp; 6</f>
        <v>L6</v>
      </c>
    </row>
    <row r="73" spans="1:10" ht="18" x14ac:dyDescent="0.3">
      <c r="A73" s="47">
        <v>35</v>
      </c>
      <c r="B73" s="51">
        <f>VLOOKUP(H73,'Lista Zespołów'!$A$4:$E$147,3,FALSE)</f>
        <v>0</v>
      </c>
      <c r="C73" s="106" t="s">
        <v>21</v>
      </c>
      <c r="D73" s="51">
        <f>VLOOKUP(J73,'Lista Zespołów'!$A$4:$E$147,3,FALSE)</f>
        <v>0</v>
      </c>
      <c r="F73" t="s">
        <v>22</v>
      </c>
      <c r="G73" s="105">
        <v>25</v>
      </c>
      <c r="H73" s="63" t="str">
        <f>$B$1&amp; 2</f>
        <v>L2</v>
      </c>
      <c r="I73" s="64" t="s">
        <v>21</v>
      </c>
      <c r="J73" s="63" t="str">
        <f>$B$1&amp; 5</f>
        <v>L5</v>
      </c>
    </row>
    <row r="74" spans="1:10" ht="18" x14ac:dyDescent="0.3">
      <c r="A74" s="47">
        <v>36</v>
      </c>
      <c r="B74" s="51">
        <f>VLOOKUP(H74,'Lista Zespołów'!$A$4:$E$147,3,FALSE)</f>
        <v>0</v>
      </c>
      <c r="C74" s="106" t="s">
        <v>21</v>
      </c>
      <c r="D74" s="51">
        <f>VLOOKUP(J74,'Lista Zespołów'!$A$4:$E$147,3,FALSE)</f>
        <v>0</v>
      </c>
      <c r="F74" t="s">
        <v>22</v>
      </c>
      <c r="G74" s="105">
        <v>26</v>
      </c>
      <c r="H74" s="63" t="str">
        <f t="shared" ref="H74" si="15">$B$1&amp; 3</f>
        <v>L3</v>
      </c>
      <c r="I74" s="64" t="s">
        <v>21</v>
      </c>
      <c r="J74" s="63" t="str">
        <f t="shared" ref="J74" si="16">$B$1&amp; 4</f>
        <v>L4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>
        <f>VLOOKUP(H76,'Lista Zespołów'!$A$4:$E$147,3,FALSE)</f>
        <v>0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L4</v>
      </c>
      <c r="I76" s="64" t="s">
        <v>21</v>
      </c>
      <c r="J76" s="63" t="str">
        <f>$B$1&amp; 12</f>
        <v>L12</v>
      </c>
    </row>
    <row r="77" spans="1:10" ht="18" x14ac:dyDescent="0.35">
      <c r="A77" s="47">
        <v>38</v>
      </c>
      <c r="B77" s="51">
        <f>VLOOKUP(H77,'Lista Zespołów'!$A$4:$E$147,3,FALSE)</f>
        <v>0</v>
      </c>
      <c r="C77" s="54" t="s">
        <v>21</v>
      </c>
      <c r="D77" s="51">
        <f>VLOOKUP(J77,'Lista Zespołów'!$A$4:$E$147,3,FALSE)</f>
        <v>0</v>
      </c>
      <c r="F77" t="s">
        <v>22</v>
      </c>
      <c r="G77" s="47">
        <v>26</v>
      </c>
      <c r="H77" s="63" t="str">
        <f>$B$1&amp; 5</f>
        <v>L5</v>
      </c>
      <c r="I77" s="64" t="s">
        <v>21</v>
      </c>
      <c r="J77" s="63" t="str">
        <f>$B$1&amp; 3</f>
        <v>L3</v>
      </c>
    </row>
    <row r="78" spans="1:10" ht="18" x14ac:dyDescent="0.35">
      <c r="A78" s="47">
        <v>39</v>
      </c>
      <c r="B78" s="51">
        <f>VLOOKUP(H78,'Lista Zespołów'!$A$4:$E$147,3,FALSE)</f>
        <v>0</v>
      </c>
      <c r="C78" s="54" t="s">
        <v>21</v>
      </c>
      <c r="D78" s="51">
        <f>VLOOKUP(J78,'Lista Zespołów'!$A$4:$E$147,3,FALSE)</f>
        <v>0</v>
      </c>
      <c r="F78" t="s">
        <v>22</v>
      </c>
      <c r="G78" s="47">
        <v>27</v>
      </c>
      <c r="H78" s="63" t="str">
        <f>$B$1&amp; 6</f>
        <v>L6</v>
      </c>
      <c r="I78" s="64" t="s">
        <v>21</v>
      </c>
      <c r="J78" s="63" t="str">
        <f>$B$1&amp; 2</f>
        <v>L2</v>
      </c>
    </row>
    <row r="79" spans="1:10" ht="18" x14ac:dyDescent="0.3">
      <c r="A79" s="47">
        <v>40</v>
      </c>
      <c r="B79" s="51">
        <f>VLOOKUP(H79,'Lista Zespołów'!$A$4:$E$147,3,FALSE)</f>
        <v>0</v>
      </c>
      <c r="C79" s="106" t="s">
        <v>21</v>
      </c>
      <c r="D79" s="51">
        <f>VLOOKUP(J79,'Lista Zespołów'!$A$4:$E$147,3,FALSE)</f>
        <v>0</v>
      </c>
      <c r="F79" t="s">
        <v>22</v>
      </c>
      <c r="G79" s="105">
        <v>28</v>
      </c>
      <c r="H79" s="63" t="str">
        <f>$B$1&amp; 7</f>
        <v>L7</v>
      </c>
      <c r="I79" s="64" t="s">
        <v>21</v>
      </c>
      <c r="J79" s="63" t="str">
        <f>$B$1&amp; 1</f>
        <v>L1</v>
      </c>
    </row>
    <row r="80" spans="1:10" ht="18" x14ac:dyDescent="0.3">
      <c r="A80" s="47">
        <v>41</v>
      </c>
      <c r="B80" s="51">
        <f>VLOOKUP(H80,'Lista Zespołów'!$A$4:$E$147,3,FALSE)</f>
        <v>0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L8</v>
      </c>
      <c r="I80" s="64" t="s">
        <v>21</v>
      </c>
      <c r="J80" s="63" t="str">
        <f>$B$1&amp; 11</f>
        <v>L11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L9</v>
      </c>
      <c r="I81" s="64" t="s">
        <v>21</v>
      </c>
      <c r="J81" s="63" t="str">
        <f>$B$1&amp; 10</f>
        <v>L10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L12</v>
      </c>
      <c r="I83" s="64" t="s">
        <v>21</v>
      </c>
      <c r="J83" s="63" t="str">
        <f>$B$1&amp; 10</f>
        <v>L10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L11</v>
      </c>
      <c r="I84" s="64" t="s">
        <v>21</v>
      </c>
      <c r="J84" s="63" t="str">
        <f>$B$1&amp; 9</f>
        <v>L9</v>
      </c>
    </row>
    <row r="85" spans="1:10" ht="18" x14ac:dyDescent="0.35">
      <c r="A85" s="47">
        <v>45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27</v>
      </c>
      <c r="H85" s="63" t="str">
        <f>$B$1&amp; 1</f>
        <v>L1</v>
      </c>
      <c r="I85" s="64" t="s">
        <v>21</v>
      </c>
      <c r="J85" s="63" t="str">
        <f>$B$1&amp; 8</f>
        <v>L8</v>
      </c>
    </row>
    <row r="86" spans="1:10" ht="18" x14ac:dyDescent="0.3">
      <c r="A86" s="47">
        <v>46</v>
      </c>
      <c r="B86" s="51">
        <f>VLOOKUP(H86,'Lista Zespołów'!$A$4:$E$147,3,FALSE)</f>
        <v>0</v>
      </c>
      <c r="C86" s="106" t="s">
        <v>21</v>
      </c>
      <c r="D86" s="51">
        <f>VLOOKUP(J86,'Lista Zespołów'!$A$4:$E$147,3,FALSE)</f>
        <v>0</v>
      </c>
      <c r="F86" t="s">
        <v>22</v>
      </c>
      <c r="G86" s="105">
        <v>28</v>
      </c>
      <c r="H86" s="63" t="str">
        <f>$B$1&amp; 2</f>
        <v>L2</v>
      </c>
      <c r="I86" s="64" t="s">
        <v>21</v>
      </c>
      <c r="J86" s="63" t="str">
        <f>$B$1&amp; 7</f>
        <v>L7</v>
      </c>
    </row>
    <row r="87" spans="1:10" ht="18" x14ac:dyDescent="0.3">
      <c r="A87" s="47">
        <v>47</v>
      </c>
      <c r="B87" s="51">
        <f>VLOOKUP(H87,'Lista Zespołów'!$A$4:$E$147,3,FALSE)</f>
        <v>0</v>
      </c>
      <c r="C87" s="106" t="s">
        <v>21</v>
      </c>
      <c r="D87" s="51">
        <f>VLOOKUP(J87,'Lista Zespołów'!$A$4:$E$147,3,FALSE)</f>
        <v>0</v>
      </c>
      <c r="F87" t="s">
        <v>22</v>
      </c>
      <c r="G87" s="105">
        <v>29</v>
      </c>
      <c r="H87" s="63" t="str">
        <f>$B$1&amp; 3</f>
        <v>L3</v>
      </c>
      <c r="I87" s="64" t="s">
        <v>21</v>
      </c>
      <c r="J87" s="63" t="str">
        <f>$B$1&amp; 6</f>
        <v>L6</v>
      </c>
    </row>
    <row r="88" spans="1:10" ht="18" x14ac:dyDescent="0.3">
      <c r="A88" s="47">
        <v>48</v>
      </c>
      <c r="B88" s="51">
        <f>VLOOKUP(H88,'Lista Zespołów'!$A$4:$E$147,3,FALSE)</f>
        <v>0</v>
      </c>
      <c r="C88" s="106" t="s">
        <v>21</v>
      </c>
      <c r="D88" s="51">
        <f>VLOOKUP(J88,'Lista Zespołów'!$A$4:$E$147,3,FALSE)</f>
        <v>0</v>
      </c>
      <c r="F88" t="s">
        <v>22</v>
      </c>
      <c r="G88" s="105">
        <v>30</v>
      </c>
      <c r="H88" s="63" t="str">
        <f>$B$1&amp; 4</f>
        <v>L4</v>
      </c>
      <c r="I88" s="64" t="s">
        <v>21</v>
      </c>
      <c r="J88" s="63" t="str">
        <f>$B$1&amp; 5</f>
        <v>L5</v>
      </c>
    </row>
    <row r="90" spans="1:10" ht="17.399999999999999" x14ac:dyDescent="0.3">
      <c r="A90" s="47">
        <v>49</v>
      </c>
      <c r="B90" s="51">
        <f>VLOOKUP(H90,'Lista Zespołów'!$A$4:$E$147,3,FALSE)</f>
        <v>0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L5</v>
      </c>
      <c r="I90" s="64" t="s">
        <v>21</v>
      </c>
      <c r="J90" s="63" t="str">
        <f>$B$1&amp; 12</f>
        <v>L12</v>
      </c>
    </row>
    <row r="91" spans="1:10" ht="18" x14ac:dyDescent="0.35">
      <c r="A91" s="47">
        <v>50</v>
      </c>
      <c r="B91" s="51">
        <f>VLOOKUP(H91,'Lista Zespołów'!$A$4:$E$147,3,FALSE)</f>
        <v>0</v>
      </c>
      <c r="C91" s="54" t="s">
        <v>21</v>
      </c>
      <c r="D91" s="51">
        <f>VLOOKUP(J91,'Lista Zespołów'!$A$4:$E$147,3,FALSE)</f>
        <v>0</v>
      </c>
      <c r="F91" t="s">
        <v>22</v>
      </c>
      <c r="G91" s="47">
        <v>26</v>
      </c>
      <c r="H91" s="63" t="str">
        <f>$B$1&amp; 6</f>
        <v>L6</v>
      </c>
      <c r="I91" s="64" t="s">
        <v>21</v>
      </c>
      <c r="J91" s="63" t="str">
        <f>$B$1&amp; 4</f>
        <v>L4</v>
      </c>
    </row>
    <row r="92" spans="1:10" ht="18" x14ac:dyDescent="0.35">
      <c r="A92" s="47">
        <v>51</v>
      </c>
      <c r="B92" s="51">
        <f>VLOOKUP(H92,'Lista Zespołów'!$A$4:$E$147,3,FALSE)</f>
        <v>0</v>
      </c>
      <c r="C92" s="54" t="s">
        <v>21</v>
      </c>
      <c r="D92" s="51">
        <f>VLOOKUP(J92,'Lista Zespołów'!$A$4:$E$147,3,FALSE)</f>
        <v>0</v>
      </c>
      <c r="F92" t="s">
        <v>22</v>
      </c>
      <c r="G92" s="47">
        <v>27</v>
      </c>
      <c r="H92" s="63" t="str">
        <f>$B$1&amp; 7</f>
        <v>L7</v>
      </c>
      <c r="I92" s="64" t="s">
        <v>21</v>
      </c>
      <c r="J92" s="63" t="str">
        <f>$B$1&amp; 3</f>
        <v>L3</v>
      </c>
    </row>
    <row r="93" spans="1:10" ht="18" x14ac:dyDescent="0.3">
      <c r="A93" s="47">
        <v>52</v>
      </c>
      <c r="B93" s="51">
        <f>VLOOKUP(H93,'Lista Zespołów'!$A$4:$E$147,3,FALSE)</f>
        <v>0</v>
      </c>
      <c r="C93" s="106" t="s">
        <v>21</v>
      </c>
      <c r="D93" s="51">
        <f>VLOOKUP(J93,'Lista Zespołów'!$A$4:$E$147,3,FALSE)</f>
        <v>0</v>
      </c>
      <c r="F93" t="s">
        <v>22</v>
      </c>
      <c r="G93" s="105">
        <v>28</v>
      </c>
      <c r="H93" s="63" t="str">
        <f>$B$1&amp; 8</f>
        <v>L8</v>
      </c>
      <c r="I93" s="64" t="s">
        <v>21</v>
      </c>
      <c r="J93" s="63" t="str">
        <f>$B$1&amp; 2</f>
        <v>L2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>
        <f>VLOOKUP(J94,'Lista Zespołów'!$A$4:$E$147,3,FALSE)</f>
        <v>0</v>
      </c>
      <c r="F94" t="s">
        <v>22</v>
      </c>
      <c r="G94" s="105">
        <v>29</v>
      </c>
      <c r="H94" s="63" t="str">
        <f>$B$1&amp; 9</f>
        <v>L9</v>
      </c>
      <c r="I94" s="64" t="s">
        <v>21</v>
      </c>
      <c r="J94" s="63" t="str">
        <f>$B$1&amp; 1</f>
        <v>L1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L10</v>
      </c>
      <c r="I95" s="64" t="s">
        <v>21</v>
      </c>
      <c r="J95" s="63" t="str">
        <f>$B$1&amp; 11</f>
        <v>L11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L12</v>
      </c>
      <c r="I97" s="64" t="s">
        <v>21</v>
      </c>
      <c r="J97" s="63" t="str">
        <f>$B$1&amp; 11</f>
        <v>L11</v>
      </c>
    </row>
    <row r="98" spans="1:10" ht="18" x14ac:dyDescent="0.35">
      <c r="A98" s="47">
        <v>56</v>
      </c>
      <c r="B98" s="51">
        <f>VLOOKUP(H98,'Lista Zespołów'!$A$4:$E$147,3,FALSE)</f>
        <v>0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L1</v>
      </c>
      <c r="I98" s="64" t="s">
        <v>21</v>
      </c>
      <c r="J98" s="63" t="str">
        <f>$B$1&amp; 10</f>
        <v>L10</v>
      </c>
    </row>
    <row r="99" spans="1:10" ht="18" x14ac:dyDescent="0.35">
      <c r="A99" s="47">
        <v>57</v>
      </c>
      <c r="B99" s="51">
        <f>VLOOKUP(H99,'Lista Zespołów'!$A$4:$E$147,3,FALSE)</f>
        <v>0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L2</v>
      </c>
      <c r="I99" s="64" t="s">
        <v>21</v>
      </c>
      <c r="J99" s="63" t="str">
        <f>$B$1&amp; 9</f>
        <v>L9</v>
      </c>
    </row>
    <row r="100" spans="1:10" ht="18" x14ac:dyDescent="0.3">
      <c r="A100" s="47">
        <v>58</v>
      </c>
      <c r="B100" s="51">
        <f>VLOOKUP(H100,'Lista Zespołów'!$A$4:$E$147,3,FALSE)</f>
        <v>0</v>
      </c>
      <c r="C100" s="106" t="s">
        <v>21</v>
      </c>
      <c r="D100" s="51">
        <f>VLOOKUP(J100,'Lista Zespołów'!$A$4:$E$147,3,FALSE)</f>
        <v>0</v>
      </c>
      <c r="F100" t="s">
        <v>22</v>
      </c>
      <c r="G100" s="105">
        <v>28</v>
      </c>
      <c r="H100" s="63" t="str">
        <f>$B$1&amp; 3</f>
        <v>L3</v>
      </c>
      <c r="I100" s="64" t="s">
        <v>21</v>
      </c>
      <c r="J100" s="63" t="str">
        <f>$B$1&amp; 8</f>
        <v>L8</v>
      </c>
    </row>
    <row r="101" spans="1:10" ht="18" x14ac:dyDescent="0.3">
      <c r="A101" s="47">
        <v>59</v>
      </c>
      <c r="B101" s="51">
        <f>VLOOKUP(H101,'Lista Zespołów'!$A$4:$E$147,3,FALSE)</f>
        <v>0</v>
      </c>
      <c r="C101" s="106" t="s">
        <v>21</v>
      </c>
      <c r="D101" s="51">
        <f>VLOOKUP(J101,'Lista Zespołów'!$A$4:$E$147,3,FALSE)</f>
        <v>0</v>
      </c>
      <c r="F101" t="s">
        <v>22</v>
      </c>
      <c r="G101" s="105">
        <v>29</v>
      </c>
      <c r="H101" s="63" t="str">
        <f>$B$1&amp; 4</f>
        <v>L4</v>
      </c>
      <c r="I101" s="64" t="s">
        <v>21</v>
      </c>
      <c r="J101" s="63" t="str">
        <f>$B$1&amp; 7</f>
        <v>L7</v>
      </c>
    </row>
    <row r="102" spans="1:10" ht="18" x14ac:dyDescent="0.3">
      <c r="A102" s="47">
        <v>60</v>
      </c>
      <c r="B102" s="51">
        <f>VLOOKUP(H102,'Lista Zespołów'!$A$4:$E$147,3,FALSE)</f>
        <v>0</v>
      </c>
      <c r="C102" s="106" t="s">
        <v>21</v>
      </c>
      <c r="D102" s="51">
        <f>VLOOKUP(J102,'Lista Zespołów'!$A$4:$E$147,3,FALSE)</f>
        <v>0</v>
      </c>
      <c r="F102" t="s">
        <v>22</v>
      </c>
      <c r="G102" s="105">
        <v>30</v>
      </c>
      <c r="H102" s="63" t="str">
        <f>$B$1&amp; 5</f>
        <v>L5</v>
      </c>
      <c r="I102" s="64" t="s">
        <v>21</v>
      </c>
      <c r="J102" s="63" t="str">
        <f>$B$1&amp; 6</f>
        <v>L6</v>
      </c>
    </row>
    <row r="104" spans="1:10" ht="17.399999999999999" x14ac:dyDescent="0.3">
      <c r="A104" s="47">
        <v>61</v>
      </c>
      <c r="B104" s="51">
        <f>VLOOKUP(H104,'Lista Zespołów'!$A$4:$E$147,3,FALSE)</f>
        <v>0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L6</v>
      </c>
      <c r="I104" s="64" t="s">
        <v>21</v>
      </c>
      <c r="J104" s="63" t="str">
        <f>$B$1&amp; 12</f>
        <v>L12</v>
      </c>
    </row>
    <row r="105" spans="1:10" ht="18" x14ac:dyDescent="0.35">
      <c r="A105" s="47">
        <v>62</v>
      </c>
      <c r="B105" s="51">
        <f>VLOOKUP(H105,'Lista Zespołów'!$A$4:$E$147,3,FALSE)</f>
        <v>0</v>
      </c>
      <c r="C105" s="54" t="s">
        <v>21</v>
      </c>
      <c r="D105" s="51">
        <f>VLOOKUP(J105,'Lista Zespołów'!$A$4:$E$147,3,FALSE)</f>
        <v>0</v>
      </c>
      <c r="F105" t="s">
        <v>22</v>
      </c>
      <c r="G105" s="47">
        <v>26</v>
      </c>
      <c r="H105" s="63" t="str">
        <f>$B$1&amp; 7</f>
        <v>L7</v>
      </c>
      <c r="I105" s="64" t="s">
        <v>21</v>
      </c>
      <c r="J105" s="63" t="str">
        <f>$B$1&amp; 5</f>
        <v>L5</v>
      </c>
    </row>
    <row r="106" spans="1:10" ht="18" x14ac:dyDescent="0.35">
      <c r="A106" s="47">
        <v>63</v>
      </c>
      <c r="B106" s="51">
        <f>VLOOKUP(H106,'Lista Zespołów'!$A$4:$E$147,3,FALSE)</f>
        <v>0</v>
      </c>
      <c r="C106" s="54" t="s">
        <v>21</v>
      </c>
      <c r="D106" s="51">
        <f>VLOOKUP(J106,'Lista Zespołów'!$A$4:$E$147,3,FALSE)</f>
        <v>0</v>
      </c>
      <c r="F106" t="s">
        <v>22</v>
      </c>
      <c r="G106" s="47">
        <v>27</v>
      </c>
      <c r="H106" s="63" t="str">
        <f>$B$1&amp; 8</f>
        <v>L8</v>
      </c>
      <c r="I106" s="64" t="s">
        <v>21</v>
      </c>
      <c r="J106" s="63" t="str">
        <f>$B$1&amp; 4</f>
        <v>L4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>
        <f>VLOOKUP(J107,'Lista Zespołów'!$A$4:$E$147,3,FALSE)</f>
        <v>0</v>
      </c>
      <c r="F107" t="s">
        <v>22</v>
      </c>
      <c r="G107" s="105">
        <v>28</v>
      </c>
      <c r="H107" s="63" t="str">
        <f>$B$1&amp; 9</f>
        <v>L9</v>
      </c>
      <c r="I107" s="64" t="s">
        <v>21</v>
      </c>
      <c r="J107" s="63" t="str">
        <f>$B$1&amp; 3</f>
        <v>L3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>
        <f>VLOOKUP(J108,'Lista Zespołów'!$A$4:$E$147,3,FALSE)</f>
        <v>0</v>
      </c>
      <c r="F108" t="s">
        <v>22</v>
      </c>
      <c r="G108" s="105">
        <v>29</v>
      </c>
      <c r="H108" s="63" t="str">
        <f>$B$1&amp; 10</f>
        <v>L10</v>
      </c>
      <c r="I108" s="64" t="s">
        <v>21</v>
      </c>
      <c r="J108" s="63" t="str">
        <f>$B$1&amp; 2</f>
        <v>L2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>
        <f>VLOOKUP(J109,'Lista Zespołów'!$A$4:$E$147,3,FALSE)</f>
        <v>0</v>
      </c>
      <c r="F109" t="s">
        <v>22</v>
      </c>
      <c r="G109" s="105">
        <v>30</v>
      </c>
      <c r="H109" s="63" t="str">
        <f>$B$1&amp; 11</f>
        <v>L11</v>
      </c>
      <c r="I109" s="64" t="s">
        <v>21</v>
      </c>
      <c r="J109" s="63" t="str">
        <f>$B$1&amp; 1</f>
        <v>L1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workbookViewId="0">
      <selection activeCell="C4" sqref="C4"/>
    </sheetView>
  </sheetViews>
  <sheetFormatPr defaultRowHeight="14.4" x14ac:dyDescent="0.3"/>
  <cols>
    <col min="1" max="1" width="7.5546875" bestFit="1" customWidth="1"/>
    <col min="2" max="2" width="46.33203125" customWidth="1"/>
    <col min="3" max="3" width="26" customWidth="1"/>
  </cols>
  <sheetData>
    <row r="1" spans="1:3" ht="21.6" thickBot="1" x14ac:dyDescent="0.35">
      <c r="B1" s="77" t="s">
        <v>1</v>
      </c>
      <c r="C1" s="77" t="s">
        <v>51</v>
      </c>
    </row>
    <row r="2" spans="1:3" ht="25.8" x14ac:dyDescent="0.5">
      <c r="A2" s="78">
        <v>1</v>
      </c>
      <c r="B2" s="78"/>
      <c r="C2" s="78"/>
    </row>
    <row r="3" spans="1:3" ht="25.8" x14ac:dyDescent="0.5">
      <c r="A3" s="6">
        <v>2</v>
      </c>
      <c r="B3" s="6"/>
      <c r="C3" s="6"/>
    </row>
    <row r="4" spans="1:3" ht="25.8" x14ac:dyDescent="0.5">
      <c r="A4" s="78">
        <v>3</v>
      </c>
      <c r="B4" s="78"/>
      <c r="C4" s="78"/>
    </row>
    <row r="5" spans="1:3" ht="25.8" x14ac:dyDescent="0.5">
      <c r="A5" s="6">
        <v>4</v>
      </c>
      <c r="B5" s="6"/>
      <c r="C5" s="6"/>
    </row>
    <row r="6" spans="1:3" ht="25.8" x14ac:dyDescent="0.5">
      <c r="A6" s="78">
        <v>5</v>
      </c>
      <c r="B6" s="78"/>
      <c r="C6" s="78"/>
    </row>
    <row r="7" spans="1:3" ht="25.8" x14ac:dyDescent="0.5">
      <c r="A7" s="79">
        <v>6</v>
      </c>
      <c r="B7" s="79"/>
      <c r="C7" s="79"/>
    </row>
    <row r="8" spans="1:3" ht="25.8" x14ac:dyDescent="0.5">
      <c r="A8" s="142">
        <v>7</v>
      </c>
      <c r="B8" s="142"/>
      <c r="C8" s="142"/>
    </row>
    <row r="9" spans="1:3" ht="25.8" x14ac:dyDescent="0.5">
      <c r="A9" s="79">
        <v>8</v>
      </c>
      <c r="B9" s="112"/>
      <c r="C9" s="112"/>
    </row>
    <row r="10" spans="1:3" ht="25.8" x14ac:dyDescent="0.5">
      <c r="A10" s="142">
        <v>9</v>
      </c>
      <c r="B10" s="142"/>
      <c r="C10" s="142"/>
    </row>
    <row r="11" spans="1:3" ht="25.8" x14ac:dyDescent="0.5">
      <c r="A11" s="79">
        <v>10</v>
      </c>
      <c r="B11" s="112"/>
      <c r="C11" s="112"/>
    </row>
    <row r="12" spans="1:3" ht="25.8" x14ac:dyDescent="0.5">
      <c r="A12" s="142">
        <v>11</v>
      </c>
      <c r="B12" s="142"/>
      <c r="C12" s="142"/>
    </row>
    <row r="13" spans="1:3" ht="25.8" x14ac:dyDescent="0.5">
      <c r="A13" s="79">
        <v>12</v>
      </c>
      <c r="B13" s="79"/>
      <c r="C13" s="79"/>
    </row>
    <row r="14" spans="1:3" ht="25.8" x14ac:dyDescent="0.5">
      <c r="A14" s="143">
        <v>13</v>
      </c>
      <c r="B14" s="143"/>
      <c r="C14" s="143"/>
    </row>
    <row r="15" spans="1:3" ht="25.8" x14ac:dyDescent="0.5">
      <c r="A15" s="112">
        <v>14</v>
      </c>
      <c r="B15" s="112"/>
      <c r="C15" s="112"/>
    </row>
    <row r="16" spans="1:3" ht="25.8" x14ac:dyDescent="0.5">
      <c r="A16" s="142">
        <v>15</v>
      </c>
      <c r="B16" s="142"/>
      <c r="C16" s="142"/>
    </row>
    <row r="17" spans="1:3" ht="25.8" x14ac:dyDescent="0.5">
      <c r="A17" s="112">
        <v>16</v>
      </c>
      <c r="B17" s="112"/>
      <c r="C17" s="112"/>
    </row>
    <row r="18" spans="1:3" ht="25.8" x14ac:dyDescent="0.5">
      <c r="A18" s="142">
        <v>17</v>
      </c>
      <c r="B18" s="142"/>
      <c r="C18" s="142"/>
    </row>
    <row r="19" spans="1:3" ht="25.8" x14ac:dyDescent="0.5">
      <c r="A19" s="112">
        <v>18</v>
      </c>
      <c r="B19" s="6"/>
      <c r="C19" s="6"/>
    </row>
    <row r="20" spans="1:3" ht="25.8" x14ac:dyDescent="0.5">
      <c r="A20" s="142">
        <v>19</v>
      </c>
      <c r="B20" s="78"/>
      <c r="C20" s="78"/>
    </row>
    <row r="21" spans="1:3" ht="25.8" x14ac:dyDescent="0.5">
      <c r="A21" s="112">
        <v>20</v>
      </c>
      <c r="B21" s="6"/>
      <c r="C21" s="6"/>
    </row>
    <row r="22" spans="1:3" ht="25.8" x14ac:dyDescent="0.5">
      <c r="A22" s="142">
        <v>21</v>
      </c>
      <c r="B22" s="78"/>
      <c r="C22" s="78"/>
    </row>
    <row r="23" spans="1:3" ht="25.8" x14ac:dyDescent="0.5">
      <c r="A23" s="112">
        <v>22</v>
      </c>
      <c r="B23" s="79"/>
      <c r="C23" s="79"/>
    </row>
    <row r="24" spans="1:3" ht="25.8" x14ac:dyDescent="0.5">
      <c r="A24" s="142">
        <v>23</v>
      </c>
      <c r="B24" s="142"/>
      <c r="C24" s="142"/>
    </row>
    <row r="25" spans="1:3" ht="25.8" x14ac:dyDescent="0.5">
      <c r="A25" s="112">
        <v>24</v>
      </c>
      <c r="B25" s="79"/>
      <c r="C25" s="79"/>
    </row>
    <row r="26" spans="1:3" ht="25.8" x14ac:dyDescent="0.5">
      <c r="A26" s="143">
        <v>25</v>
      </c>
      <c r="B26" s="143"/>
      <c r="C26" s="143"/>
    </row>
    <row r="27" spans="1:3" ht="25.8" x14ac:dyDescent="0.5">
      <c r="A27" s="112">
        <v>26</v>
      </c>
      <c r="B27" s="112"/>
      <c r="C27" s="112"/>
    </row>
    <row r="28" spans="1:3" ht="25.8" x14ac:dyDescent="0.5">
      <c r="A28" s="142">
        <v>27</v>
      </c>
      <c r="B28" s="142"/>
      <c r="C28" s="142"/>
    </row>
    <row r="29" spans="1:3" ht="25.8" x14ac:dyDescent="0.5">
      <c r="A29" s="112">
        <v>28</v>
      </c>
      <c r="B29" s="112"/>
      <c r="C29" s="112"/>
    </row>
    <row r="30" spans="1:3" ht="25.8" x14ac:dyDescent="0.5">
      <c r="A30" s="142">
        <v>29</v>
      </c>
      <c r="B30" s="142"/>
      <c r="C30" s="142"/>
    </row>
    <row r="31" spans="1:3" ht="25.8" x14ac:dyDescent="0.5">
      <c r="A31" s="112">
        <v>30</v>
      </c>
      <c r="B31" s="6"/>
      <c r="C31" s="6"/>
    </row>
    <row r="32" spans="1:3" ht="25.8" x14ac:dyDescent="0.5">
      <c r="A32" s="142">
        <v>31</v>
      </c>
      <c r="B32" s="78"/>
      <c r="C32" s="78"/>
    </row>
    <row r="33" spans="1:3" ht="25.8" x14ac:dyDescent="0.5">
      <c r="A33" s="112">
        <v>32</v>
      </c>
      <c r="B33" s="6"/>
      <c r="C33" s="6"/>
    </row>
    <row r="34" spans="1:3" ht="25.8" x14ac:dyDescent="0.5">
      <c r="A34" s="142">
        <v>33</v>
      </c>
      <c r="B34" s="78"/>
      <c r="C34" s="78"/>
    </row>
    <row r="35" spans="1:3" ht="25.8" x14ac:dyDescent="0.5">
      <c r="A35" s="112">
        <v>34</v>
      </c>
      <c r="B35" s="79"/>
      <c r="C35" s="79"/>
    </row>
    <row r="36" spans="1:3" ht="25.8" x14ac:dyDescent="0.5">
      <c r="A36" s="142">
        <v>35</v>
      </c>
      <c r="B36" s="142"/>
      <c r="C36" s="142"/>
    </row>
    <row r="37" spans="1:3" ht="25.8" x14ac:dyDescent="0.5">
      <c r="A37" s="112">
        <v>36</v>
      </c>
      <c r="B37" s="79"/>
      <c r="C37" s="79"/>
    </row>
    <row r="38" spans="1:3" ht="25.8" x14ac:dyDescent="0.5">
      <c r="A38" s="143">
        <v>37</v>
      </c>
      <c r="B38" s="143"/>
      <c r="C38" s="143"/>
    </row>
    <row r="39" spans="1:3" ht="25.8" x14ac:dyDescent="0.5">
      <c r="A39" s="112">
        <v>38</v>
      </c>
      <c r="B39" s="112"/>
      <c r="C39" s="112"/>
    </row>
    <row r="40" spans="1:3" ht="25.8" x14ac:dyDescent="0.5">
      <c r="A40" s="142">
        <v>39</v>
      </c>
      <c r="B40" s="142"/>
      <c r="C40" s="142"/>
    </row>
    <row r="41" spans="1:3" ht="25.8" x14ac:dyDescent="0.5">
      <c r="A41" s="112">
        <v>40</v>
      </c>
      <c r="B41" s="112"/>
      <c r="C41" s="112"/>
    </row>
    <row r="42" spans="1:3" ht="25.8" x14ac:dyDescent="0.5">
      <c r="A42" s="142">
        <v>41</v>
      </c>
      <c r="B42" s="142"/>
      <c r="C42" s="142"/>
    </row>
    <row r="43" spans="1:3" ht="25.8" x14ac:dyDescent="0.5">
      <c r="A43" s="112">
        <v>42</v>
      </c>
      <c r="B43" s="6"/>
      <c r="C43" s="6"/>
    </row>
    <row r="44" spans="1:3" ht="25.8" x14ac:dyDescent="0.5">
      <c r="A44" s="142">
        <v>43</v>
      </c>
      <c r="B44" s="78"/>
      <c r="C44" s="78"/>
    </row>
    <row r="45" spans="1:3" ht="25.8" x14ac:dyDescent="0.5">
      <c r="A45" s="112">
        <v>44</v>
      </c>
      <c r="B45" s="6"/>
      <c r="C45" s="6"/>
    </row>
    <row r="46" spans="1:3" ht="25.8" x14ac:dyDescent="0.5">
      <c r="A46" s="142">
        <v>45</v>
      </c>
      <c r="B46" s="142"/>
      <c r="C46" s="142"/>
    </row>
    <row r="47" spans="1:3" ht="25.8" x14ac:dyDescent="0.5">
      <c r="A47" s="112">
        <v>46</v>
      </c>
      <c r="B47" s="79"/>
      <c r="C47" s="79"/>
    </row>
    <row r="48" spans="1:3" ht="25.8" x14ac:dyDescent="0.5">
      <c r="A48" s="142">
        <v>47</v>
      </c>
      <c r="B48" s="142"/>
      <c r="C48" s="142"/>
    </row>
    <row r="49" spans="1:3" ht="25.8" x14ac:dyDescent="0.5">
      <c r="A49" s="112">
        <v>48</v>
      </c>
      <c r="B49" s="79"/>
      <c r="C49" s="79"/>
    </row>
    <row r="50" spans="1:3" ht="25.8" x14ac:dyDescent="0.5">
      <c r="A50" s="143">
        <v>49</v>
      </c>
      <c r="B50" s="143"/>
      <c r="C50" s="143"/>
    </row>
    <row r="51" spans="1:3" ht="25.8" x14ac:dyDescent="0.5">
      <c r="A51" s="112">
        <v>50</v>
      </c>
      <c r="B51" s="112"/>
      <c r="C51" s="112"/>
    </row>
    <row r="52" spans="1:3" ht="25.8" x14ac:dyDescent="0.5">
      <c r="A52" s="142">
        <v>51</v>
      </c>
      <c r="B52" s="142"/>
      <c r="C52" s="142"/>
    </row>
    <row r="53" spans="1:3" ht="25.8" x14ac:dyDescent="0.5">
      <c r="A53" s="112">
        <v>52</v>
      </c>
      <c r="B53" s="112"/>
      <c r="C53" s="112"/>
    </row>
    <row r="54" spans="1:3" ht="25.8" x14ac:dyDescent="0.5">
      <c r="A54" s="142">
        <v>53</v>
      </c>
      <c r="B54" s="142"/>
      <c r="C54" s="142"/>
    </row>
    <row r="55" spans="1:3" ht="25.8" x14ac:dyDescent="0.5">
      <c r="A55" s="112">
        <v>54</v>
      </c>
      <c r="B55" s="6"/>
      <c r="C55" s="6"/>
    </row>
    <row r="56" spans="1:3" ht="25.8" x14ac:dyDescent="0.5">
      <c r="A56" s="142">
        <v>55</v>
      </c>
      <c r="B56" s="78"/>
      <c r="C56" s="78"/>
    </row>
    <row r="57" spans="1:3" ht="25.8" x14ac:dyDescent="0.5">
      <c r="A57" s="112">
        <v>56</v>
      </c>
      <c r="B57" s="6"/>
      <c r="C57" s="6"/>
    </row>
    <row r="58" spans="1:3" ht="25.8" x14ac:dyDescent="0.5">
      <c r="A58" s="142">
        <v>57</v>
      </c>
      <c r="B58" s="78"/>
      <c r="C58" s="78"/>
    </row>
    <row r="59" spans="1:3" ht="25.8" x14ac:dyDescent="0.5">
      <c r="A59" s="112">
        <v>58</v>
      </c>
      <c r="B59" s="79"/>
      <c r="C59" s="79"/>
    </row>
    <row r="60" spans="1:3" ht="25.8" x14ac:dyDescent="0.5">
      <c r="A60" s="142">
        <v>59</v>
      </c>
      <c r="B60" s="142"/>
      <c r="C60" s="142"/>
    </row>
    <row r="61" spans="1:3" ht="25.8" x14ac:dyDescent="0.5">
      <c r="A61" s="112">
        <v>60</v>
      </c>
      <c r="B61" s="79"/>
      <c r="C61" s="79"/>
    </row>
    <row r="62" spans="1:3" ht="25.8" x14ac:dyDescent="0.5">
      <c r="A62" s="143">
        <v>61</v>
      </c>
      <c r="B62" s="143"/>
      <c r="C62" s="143"/>
    </row>
    <row r="63" spans="1:3" ht="25.8" x14ac:dyDescent="0.5">
      <c r="A63" s="112">
        <v>62</v>
      </c>
      <c r="B63" s="112"/>
      <c r="C63" s="112"/>
    </row>
    <row r="64" spans="1:3" ht="25.8" x14ac:dyDescent="0.5">
      <c r="A64" s="142">
        <v>63</v>
      </c>
      <c r="B64" s="142"/>
      <c r="C64" s="142"/>
    </row>
    <row r="65" spans="1:3" ht="25.8" x14ac:dyDescent="0.5">
      <c r="A65" s="112">
        <v>64</v>
      </c>
      <c r="B65" s="112"/>
      <c r="C65" s="112"/>
    </row>
    <row r="66" spans="1:3" ht="25.8" x14ac:dyDescent="0.5">
      <c r="A66" s="142">
        <v>65</v>
      </c>
      <c r="B66" s="142"/>
      <c r="C66" s="142"/>
    </row>
    <row r="67" spans="1:3" ht="25.8" x14ac:dyDescent="0.5">
      <c r="A67" s="112">
        <v>66</v>
      </c>
      <c r="B67" s="6"/>
      <c r="C67" s="6"/>
    </row>
    <row r="68" spans="1:3" ht="25.8" x14ac:dyDescent="0.5">
      <c r="A68" s="142">
        <v>67</v>
      </c>
      <c r="B68" s="78"/>
      <c r="C68" s="78"/>
    </row>
    <row r="69" spans="1:3" ht="25.8" x14ac:dyDescent="0.5">
      <c r="A69" s="112">
        <v>68</v>
      </c>
      <c r="B69" s="6"/>
      <c r="C69" s="6"/>
    </row>
    <row r="70" spans="1:3" ht="25.8" x14ac:dyDescent="0.5">
      <c r="A70" s="142">
        <v>69</v>
      </c>
      <c r="B70" s="78"/>
      <c r="C70" s="78"/>
    </row>
    <row r="71" spans="1:3" ht="25.8" x14ac:dyDescent="0.5">
      <c r="A71" s="112">
        <v>70</v>
      </c>
      <c r="B71" s="79"/>
      <c r="C71" s="79"/>
    </row>
    <row r="72" spans="1:3" ht="25.8" x14ac:dyDescent="0.5">
      <c r="A72" s="142">
        <v>71</v>
      </c>
      <c r="B72" s="142"/>
      <c r="C72" s="142"/>
    </row>
    <row r="73" spans="1:3" ht="25.8" x14ac:dyDescent="0.5">
      <c r="A73" s="112">
        <v>72</v>
      </c>
      <c r="B73" s="79"/>
      <c r="C73" s="79"/>
    </row>
    <row r="74" spans="1:3" ht="25.8" x14ac:dyDescent="0.5">
      <c r="A74" s="143">
        <v>73</v>
      </c>
      <c r="B74" s="143"/>
      <c r="C74" s="143"/>
    </row>
    <row r="75" spans="1:3" ht="25.8" x14ac:dyDescent="0.5">
      <c r="A75" s="112">
        <v>74</v>
      </c>
      <c r="B75" s="112"/>
      <c r="C75" s="112"/>
    </row>
    <row r="76" spans="1:3" ht="25.8" x14ac:dyDescent="0.5">
      <c r="A76" s="142">
        <v>75</v>
      </c>
      <c r="B76" s="142"/>
      <c r="C76" s="142"/>
    </row>
    <row r="77" spans="1:3" ht="25.8" x14ac:dyDescent="0.5">
      <c r="A77" s="112">
        <v>76</v>
      </c>
      <c r="B77" s="112"/>
      <c r="C77" s="112"/>
    </row>
    <row r="78" spans="1:3" ht="25.8" x14ac:dyDescent="0.5">
      <c r="A78" s="142">
        <v>77</v>
      </c>
      <c r="B78" s="142"/>
      <c r="C78" s="142"/>
    </row>
    <row r="79" spans="1:3" ht="25.8" x14ac:dyDescent="0.5">
      <c r="A79" s="112">
        <v>78</v>
      </c>
      <c r="B79" s="6"/>
      <c r="C79" s="6"/>
    </row>
    <row r="80" spans="1:3" ht="25.8" x14ac:dyDescent="0.5">
      <c r="A80" s="142">
        <v>79</v>
      </c>
      <c r="B80" s="78"/>
      <c r="C80" s="78"/>
    </row>
    <row r="81" spans="1:3" ht="25.8" x14ac:dyDescent="0.5">
      <c r="A81" s="112">
        <v>80</v>
      </c>
      <c r="B81" s="6"/>
      <c r="C81" s="6"/>
    </row>
    <row r="82" spans="1:3" ht="25.8" x14ac:dyDescent="0.5">
      <c r="A82" s="142">
        <v>81</v>
      </c>
      <c r="B82" s="78"/>
      <c r="C82" s="78"/>
    </row>
    <row r="83" spans="1:3" ht="25.8" x14ac:dyDescent="0.5">
      <c r="A83" s="112">
        <v>82</v>
      </c>
      <c r="B83" s="79"/>
      <c r="C83" s="79"/>
    </row>
    <row r="84" spans="1:3" ht="25.8" x14ac:dyDescent="0.5">
      <c r="A84" s="142">
        <v>83</v>
      </c>
      <c r="B84" s="142"/>
      <c r="C84" s="142"/>
    </row>
    <row r="85" spans="1:3" ht="25.8" x14ac:dyDescent="0.5">
      <c r="A85" s="112">
        <v>84</v>
      </c>
      <c r="B85" s="79"/>
      <c r="C85" s="79"/>
    </row>
    <row r="86" spans="1:3" ht="25.8" x14ac:dyDescent="0.5">
      <c r="A86" s="143">
        <v>85</v>
      </c>
      <c r="B86" s="143"/>
      <c r="C86" s="143"/>
    </row>
    <row r="87" spans="1:3" ht="25.8" x14ac:dyDescent="0.5">
      <c r="A87" s="112">
        <v>86</v>
      </c>
      <c r="B87" s="112"/>
      <c r="C87" s="112"/>
    </row>
    <row r="88" spans="1:3" ht="25.8" x14ac:dyDescent="0.5">
      <c r="A88" s="142">
        <v>87</v>
      </c>
      <c r="B88" s="142"/>
      <c r="C88" s="142"/>
    </row>
    <row r="89" spans="1:3" ht="25.8" x14ac:dyDescent="0.5">
      <c r="A89" s="112">
        <v>88</v>
      </c>
      <c r="B89" s="112"/>
      <c r="C89" s="112"/>
    </row>
    <row r="90" spans="1:3" ht="25.8" x14ac:dyDescent="0.5">
      <c r="A90" s="142">
        <v>89</v>
      </c>
      <c r="B90" s="142"/>
      <c r="C90" s="142"/>
    </row>
    <row r="91" spans="1:3" ht="25.8" x14ac:dyDescent="0.5">
      <c r="A91" s="112">
        <v>90</v>
      </c>
      <c r="B91" s="79"/>
      <c r="C91" s="79"/>
    </row>
    <row r="92" spans="1:3" ht="25.8" x14ac:dyDescent="0.5">
      <c r="A92" s="142">
        <v>91</v>
      </c>
      <c r="B92" s="142"/>
      <c r="C92" s="142"/>
    </row>
    <row r="93" spans="1:3" ht="25.8" x14ac:dyDescent="0.5">
      <c r="A93" s="112">
        <v>92</v>
      </c>
      <c r="B93" s="79"/>
      <c r="C93" s="79"/>
    </row>
    <row r="94" spans="1:3" ht="25.8" x14ac:dyDescent="0.5">
      <c r="A94" s="142">
        <v>93</v>
      </c>
      <c r="B94" s="142"/>
      <c r="C94" s="142"/>
    </row>
    <row r="95" spans="1:3" ht="25.8" x14ac:dyDescent="0.5">
      <c r="A95" s="112">
        <v>94</v>
      </c>
      <c r="B95" s="79"/>
      <c r="C95" s="79"/>
    </row>
    <row r="96" spans="1:3" ht="25.8" x14ac:dyDescent="0.5">
      <c r="A96" s="142">
        <v>95</v>
      </c>
      <c r="B96" s="142"/>
      <c r="C96" s="142"/>
    </row>
    <row r="97" spans="1:3" ht="25.8" x14ac:dyDescent="0.5">
      <c r="A97" s="112">
        <v>96</v>
      </c>
      <c r="B97" s="79"/>
      <c r="C97" s="79"/>
    </row>
    <row r="98" spans="1:3" ht="25.8" x14ac:dyDescent="0.5">
      <c r="A98" s="143">
        <v>97</v>
      </c>
      <c r="B98" s="143"/>
      <c r="C98" s="143"/>
    </row>
    <row r="99" spans="1:3" ht="25.8" x14ac:dyDescent="0.5">
      <c r="A99" s="112">
        <v>98</v>
      </c>
      <c r="B99" s="112"/>
      <c r="C99" s="112"/>
    </row>
    <row r="100" spans="1:3" ht="25.8" x14ac:dyDescent="0.5">
      <c r="A100" s="142">
        <v>99</v>
      </c>
      <c r="B100" s="142"/>
      <c r="C100" s="142"/>
    </row>
    <row r="101" spans="1:3" ht="25.8" x14ac:dyDescent="0.5">
      <c r="A101" s="112">
        <v>100</v>
      </c>
      <c r="B101" s="112"/>
      <c r="C101" s="112"/>
    </row>
    <row r="102" spans="1:3" ht="25.8" x14ac:dyDescent="0.5">
      <c r="A102" s="142">
        <v>101</v>
      </c>
      <c r="B102" s="142"/>
      <c r="C102" s="142"/>
    </row>
    <row r="103" spans="1:3" ht="25.8" x14ac:dyDescent="0.5">
      <c r="A103" s="112">
        <v>102</v>
      </c>
      <c r="B103" s="79"/>
      <c r="C103" s="79"/>
    </row>
    <row r="104" spans="1:3" ht="25.8" x14ac:dyDescent="0.5">
      <c r="A104" s="142">
        <v>103</v>
      </c>
      <c r="B104" s="142"/>
      <c r="C104" s="142"/>
    </row>
    <row r="105" spans="1:3" ht="25.8" x14ac:dyDescent="0.5">
      <c r="A105" s="112">
        <v>104</v>
      </c>
      <c r="B105" s="79"/>
      <c r="C105" s="79"/>
    </row>
    <row r="106" spans="1:3" ht="25.8" x14ac:dyDescent="0.5">
      <c r="A106" s="142">
        <v>105</v>
      </c>
      <c r="B106" s="142"/>
      <c r="C106" s="142"/>
    </row>
    <row r="107" spans="1:3" ht="25.8" x14ac:dyDescent="0.5">
      <c r="A107" s="112">
        <v>106</v>
      </c>
      <c r="B107" s="79"/>
      <c r="C107" s="79"/>
    </row>
    <row r="108" spans="1:3" ht="25.8" x14ac:dyDescent="0.5">
      <c r="A108" s="142">
        <v>107</v>
      </c>
      <c r="B108" s="142"/>
      <c r="C108" s="142"/>
    </row>
    <row r="109" spans="1:3" ht="25.8" x14ac:dyDescent="0.5">
      <c r="A109" s="112">
        <v>108</v>
      </c>
      <c r="B109" s="79"/>
      <c r="C109" s="79"/>
    </row>
    <row r="110" spans="1:3" ht="25.8" x14ac:dyDescent="0.5">
      <c r="A110" s="143">
        <v>109</v>
      </c>
      <c r="B110" s="143"/>
      <c r="C110" s="143"/>
    </row>
    <row r="111" spans="1:3" ht="25.8" x14ac:dyDescent="0.5">
      <c r="A111" s="112">
        <v>110</v>
      </c>
      <c r="B111" s="112"/>
      <c r="C111" s="112"/>
    </row>
    <row r="112" spans="1:3" ht="25.8" x14ac:dyDescent="0.5">
      <c r="A112" s="142">
        <v>111</v>
      </c>
      <c r="B112" s="142"/>
      <c r="C112" s="142"/>
    </row>
    <row r="113" spans="1:3" ht="25.8" x14ac:dyDescent="0.5">
      <c r="A113" s="112">
        <v>112</v>
      </c>
      <c r="B113" s="112"/>
      <c r="C113" s="112"/>
    </row>
    <row r="114" spans="1:3" ht="25.8" x14ac:dyDescent="0.5">
      <c r="A114" s="142">
        <v>113</v>
      </c>
      <c r="B114" s="142"/>
      <c r="C114" s="142"/>
    </row>
    <row r="115" spans="1:3" ht="25.8" x14ac:dyDescent="0.5">
      <c r="A115" s="112">
        <v>114</v>
      </c>
      <c r="B115" s="79"/>
      <c r="C115" s="79"/>
    </row>
    <row r="116" spans="1:3" ht="25.8" x14ac:dyDescent="0.5">
      <c r="A116" s="142">
        <v>115</v>
      </c>
      <c r="B116" s="142"/>
      <c r="C116" s="142"/>
    </row>
    <row r="117" spans="1:3" ht="25.8" x14ac:dyDescent="0.5">
      <c r="A117" s="112">
        <v>116</v>
      </c>
      <c r="B117" s="79"/>
      <c r="C117" s="79"/>
    </row>
    <row r="118" spans="1:3" ht="25.8" x14ac:dyDescent="0.5">
      <c r="A118" s="142">
        <v>117</v>
      </c>
      <c r="B118" s="142"/>
      <c r="C118" s="142"/>
    </row>
    <row r="119" spans="1:3" ht="25.8" x14ac:dyDescent="0.5">
      <c r="A119" s="112">
        <v>118</v>
      </c>
      <c r="B119" s="79"/>
      <c r="C119" s="79"/>
    </row>
    <row r="120" spans="1:3" ht="25.8" x14ac:dyDescent="0.5">
      <c r="A120" s="142">
        <v>119</v>
      </c>
      <c r="B120" s="142"/>
      <c r="C120" s="142"/>
    </row>
    <row r="121" spans="1:3" ht="25.8" x14ac:dyDescent="0.5">
      <c r="A121" s="112">
        <v>120</v>
      </c>
      <c r="B121" s="79"/>
      <c r="C121" s="79"/>
    </row>
    <row r="122" spans="1:3" ht="25.8" x14ac:dyDescent="0.5">
      <c r="A122" s="143">
        <v>121</v>
      </c>
      <c r="B122" s="143"/>
      <c r="C122" s="143"/>
    </row>
    <row r="123" spans="1:3" ht="25.8" x14ac:dyDescent="0.5">
      <c r="A123" s="112">
        <v>122</v>
      </c>
      <c r="B123" s="112"/>
      <c r="C123" s="112"/>
    </row>
    <row r="124" spans="1:3" ht="25.8" x14ac:dyDescent="0.5">
      <c r="A124" s="142">
        <v>123</v>
      </c>
      <c r="B124" s="142"/>
      <c r="C124" s="142"/>
    </row>
    <row r="125" spans="1:3" ht="25.8" x14ac:dyDescent="0.5">
      <c r="A125" s="112">
        <v>124</v>
      </c>
      <c r="B125" s="112"/>
      <c r="C125" s="112"/>
    </row>
    <row r="126" spans="1:3" ht="25.8" x14ac:dyDescent="0.5">
      <c r="A126" s="142">
        <v>125</v>
      </c>
      <c r="B126" s="142"/>
      <c r="C126" s="142"/>
    </row>
    <row r="127" spans="1:3" ht="25.8" x14ac:dyDescent="0.5">
      <c r="A127" s="112">
        <v>126</v>
      </c>
      <c r="B127" s="79"/>
      <c r="C127" s="79"/>
    </row>
    <row r="128" spans="1:3" ht="25.8" x14ac:dyDescent="0.5">
      <c r="A128" s="142">
        <v>127</v>
      </c>
      <c r="B128" s="142"/>
      <c r="C128" s="142"/>
    </row>
    <row r="129" spans="1:3" ht="25.8" x14ac:dyDescent="0.5">
      <c r="A129" s="112">
        <v>128</v>
      </c>
      <c r="B129" s="79"/>
      <c r="C129" s="79"/>
    </row>
    <row r="130" spans="1:3" ht="25.8" x14ac:dyDescent="0.5">
      <c r="A130" s="142">
        <v>129</v>
      </c>
      <c r="B130" s="142"/>
      <c r="C130" s="142"/>
    </row>
    <row r="131" spans="1:3" ht="25.8" x14ac:dyDescent="0.5">
      <c r="A131" s="112">
        <v>130</v>
      </c>
      <c r="B131" s="79"/>
      <c r="C131" s="79"/>
    </row>
    <row r="132" spans="1:3" ht="25.8" x14ac:dyDescent="0.5">
      <c r="A132" s="142">
        <v>131</v>
      </c>
      <c r="B132" s="142"/>
      <c r="C132" s="142"/>
    </row>
    <row r="133" spans="1:3" ht="25.8" x14ac:dyDescent="0.5">
      <c r="A133" s="112">
        <v>132</v>
      </c>
      <c r="B133" s="79"/>
      <c r="C133" s="79"/>
    </row>
    <row r="134" spans="1:3" ht="25.8" x14ac:dyDescent="0.5">
      <c r="A134" s="143">
        <v>133</v>
      </c>
      <c r="B134" s="143"/>
      <c r="C134" s="143"/>
    </row>
    <row r="135" spans="1:3" ht="25.8" x14ac:dyDescent="0.5">
      <c r="A135" s="112">
        <v>134</v>
      </c>
      <c r="B135" s="112"/>
      <c r="C135" s="112"/>
    </row>
    <row r="136" spans="1:3" ht="25.8" x14ac:dyDescent="0.5">
      <c r="A136" s="142">
        <v>135</v>
      </c>
      <c r="B136" s="142"/>
      <c r="C136" s="142"/>
    </row>
    <row r="137" spans="1:3" ht="25.8" x14ac:dyDescent="0.5">
      <c r="A137" s="112">
        <v>136</v>
      </c>
      <c r="B137" s="112"/>
      <c r="C137" s="112"/>
    </row>
    <row r="138" spans="1:3" ht="25.8" x14ac:dyDescent="0.5">
      <c r="A138" s="142">
        <v>137</v>
      </c>
      <c r="B138" s="142"/>
      <c r="C138" s="142"/>
    </row>
    <row r="139" spans="1:3" ht="25.8" x14ac:dyDescent="0.5">
      <c r="A139" s="112">
        <v>138</v>
      </c>
      <c r="B139" s="79"/>
      <c r="C139" s="79"/>
    </row>
    <row r="140" spans="1:3" ht="25.8" x14ac:dyDescent="0.5">
      <c r="A140" s="142">
        <v>139</v>
      </c>
      <c r="B140" s="142"/>
      <c r="C140" s="142"/>
    </row>
    <row r="141" spans="1:3" ht="25.8" x14ac:dyDescent="0.5">
      <c r="A141" s="112">
        <v>140</v>
      </c>
      <c r="B141" s="79"/>
      <c r="C141" s="79"/>
    </row>
    <row r="142" spans="1:3" ht="25.8" x14ac:dyDescent="0.5">
      <c r="A142" s="142">
        <v>141</v>
      </c>
      <c r="B142" s="142"/>
      <c r="C142" s="142"/>
    </row>
    <row r="143" spans="1:3" ht="25.8" x14ac:dyDescent="0.5">
      <c r="A143" s="112">
        <v>142</v>
      </c>
      <c r="B143" s="79"/>
      <c r="C143" s="79"/>
    </row>
    <row r="144" spans="1:3" ht="25.8" x14ac:dyDescent="0.5">
      <c r="A144" s="142">
        <v>143</v>
      </c>
      <c r="B144" s="142"/>
      <c r="C144" s="142"/>
    </row>
    <row r="145" spans="1:3" ht="26.4" thickBot="1" x14ac:dyDescent="0.55000000000000004">
      <c r="A145" s="144">
        <v>144</v>
      </c>
      <c r="B145" s="144"/>
      <c r="C145" s="144"/>
    </row>
  </sheetData>
  <sortState ref="A2:A73">
    <sortCondition ref="A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0"/>
  <sheetViews>
    <sheetView zoomScale="50" zoomScaleNormal="50" workbookViewId="0">
      <selection activeCell="L51" sqref="L51"/>
    </sheetView>
  </sheetViews>
  <sheetFormatPr defaultRowHeight="14.4" x14ac:dyDescent="0.3"/>
  <cols>
    <col min="1" max="1" width="9.6640625" customWidth="1"/>
    <col min="2" max="2" width="46.5546875" customWidth="1"/>
    <col min="3" max="9" width="15.88671875" customWidth="1"/>
    <col min="10" max="10" width="36.5546875" style="9" customWidth="1"/>
    <col min="11" max="11" width="51.109375" style="9" bestFit="1" customWidth="1"/>
  </cols>
  <sheetData>
    <row r="2" spans="1:12" ht="21.6" thickBot="1" x14ac:dyDescent="0.45">
      <c r="A2" s="3" t="s">
        <v>34</v>
      </c>
    </row>
    <row r="3" spans="1:12" ht="25.8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J3" s="81" t="s">
        <v>46</v>
      </c>
      <c r="K3" s="81" t="s">
        <v>50</v>
      </c>
      <c r="L3" s="81" t="s">
        <v>48</v>
      </c>
    </row>
    <row r="4" spans="1:12" ht="25.8" x14ac:dyDescent="0.5">
      <c r="A4" s="147">
        <v>1</v>
      </c>
      <c r="B4" s="148"/>
      <c r="C4" s="149"/>
      <c r="D4" s="137"/>
      <c r="E4" s="137"/>
      <c r="F4" s="137"/>
      <c r="G4" s="137"/>
      <c r="H4" s="137"/>
      <c r="I4" s="150"/>
      <c r="J4" s="151"/>
      <c r="K4" s="151"/>
      <c r="L4" s="151"/>
    </row>
    <row r="5" spans="1:12" ht="25.8" x14ac:dyDescent="0.5">
      <c r="A5" s="158">
        <v>2</v>
      </c>
      <c r="B5" s="118"/>
      <c r="C5" s="159"/>
      <c r="D5" s="107"/>
      <c r="E5" s="107"/>
      <c r="F5" s="107"/>
      <c r="G5" s="107"/>
      <c r="H5" s="107"/>
      <c r="I5" s="160"/>
      <c r="J5" s="161"/>
      <c r="K5" s="161"/>
      <c r="L5" s="161"/>
    </row>
    <row r="6" spans="1:12" ht="25.8" x14ac:dyDescent="0.5">
      <c r="A6" s="147">
        <v>3</v>
      </c>
      <c r="B6" s="148"/>
      <c r="C6" s="149"/>
      <c r="D6" s="137"/>
      <c r="E6" s="137"/>
      <c r="F6" s="137"/>
      <c r="G6" s="137"/>
      <c r="H6" s="137"/>
      <c r="I6" s="150"/>
      <c r="J6" s="151"/>
      <c r="K6" s="151"/>
      <c r="L6" s="151"/>
    </row>
    <row r="7" spans="1:12" ht="25.8" x14ac:dyDescent="0.5">
      <c r="A7" s="158">
        <v>4</v>
      </c>
      <c r="B7" s="118"/>
      <c r="C7" s="159"/>
      <c r="D7" s="107"/>
      <c r="E7" s="107"/>
      <c r="F7" s="107"/>
      <c r="G7" s="107"/>
      <c r="H7" s="107"/>
      <c r="I7" s="160"/>
      <c r="J7" s="161"/>
      <c r="K7" s="161"/>
      <c r="L7" s="161"/>
    </row>
    <row r="8" spans="1:12" ht="25.8" x14ac:dyDescent="0.5">
      <c r="A8" s="147">
        <v>5</v>
      </c>
      <c r="B8" s="148"/>
      <c r="C8" s="149"/>
      <c r="D8" s="137"/>
      <c r="E8" s="137"/>
      <c r="F8" s="137"/>
      <c r="G8" s="137"/>
      <c r="H8" s="137"/>
      <c r="I8" s="150"/>
      <c r="J8" s="151"/>
      <c r="K8" s="151"/>
      <c r="L8" s="151"/>
    </row>
    <row r="9" spans="1:12" ht="25.8" x14ac:dyDescent="0.5">
      <c r="A9" s="158">
        <v>6</v>
      </c>
      <c r="B9" s="118"/>
      <c r="C9" s="159"/>
      <c r="D9" s="107"/>
      <c r="E9" s="107"/>
      <c r="F9" s="107"/>
      <c r="G9" s="107"/>
      <c r="H9" s="107"/>
      <c r="I9" s="160"/>
      <c r="J9" s="161"/>
      <c r="K9" s="161"/>
      <c r="L9" s="161"/>
    </row>
    <row r="10" spans="1:12" ht="25.8" x14ac:dyDescent="0.5">
      <c r="A10" s="147">
        <v>7</v>
      </c>
      <c r="B10" s="148"/>
      <c r="C10" s="149"/>
      <c r="D10" s="137"/>
      <c r="E10" s="137"/>
      <c r="F10" s="137"/>
      <c r="G10" s="137"/>
      <c r="H10" s="137"/>
      <c r="I10" s="150"/>
      <c r="J10" s="151"/>
      <c r="K10" s="151"/>
      <c r="L10" s="151"/>
    </row>
    <row r="11" spans="1:12" ht="25.8" x14ac:dyDescent="0.5">
      <c r="A11" s="158">
        <v>8</v>
      </c>
      <c r="B11" s="162"/>
      <c r="C11" s="163"/>
      <c r="D11" s="164"/>
      <c r="E11" s="164"/>
      <c r="F11" s="164"/>
      <c r="G11" s="164"/>
      <c r="H11" s="164"/>
      <c r="I11" s="164"/>
      <c r="J11" s="161"/>
      <c r="K11" s="161"/>
      <c r="L11" s="161"/>
    </row>
    <row r="12" spans="1:12" ht="25.8" x14ac:dyDescent="0.5">
      <c r="A12" s="147">
        <v>9</v>
      </c>
      <c r="B12" s="154"/>
      <c r="C12" s="155"/>
      <c r="D12" s="156"/>
      <c r="E12" s="156"/>
      <c r="F12" s="156"/>
      <c r="G12" s="156"/>
      <c r="H12" s="156"/>
      <c r="I12" s="156"/>
      <c r="J12" s="151"/>
      <c r="K12" s="151"/>
      <c r="L12" s="151"/>
    </row>
    <row r="13" spans="1:12" ht="25.8" x14ac:dyDescent="0.5">
      <c r="A13" s="158">
        <v>10</v>
      </c>
      <c r="B13" s="162"/>
      <c r="C13" s="163"/>
      <c r="D13" s="164"/>
      <c r="E13" s="164"/>
      <c r="F13" s="164"/>
      <c r="G13" s="164"/>
      <c r="H13" s="164"/>
      <c r="I13" s="164"/>
      <c r="J13" s="161"/>
      <c r="K13" s="161"/>
      <c r="L13" s="161"/>
    </row>
    <row r="14" spans="1:12" ht="25.8" x14ac:dyDescent="0.5">
      <c r="A14" s="147">
        <v>11</v>
      </c>
      <c r="B14" s="154"/>
      <c r="C14" s="155"/>
      <c r="D14" s="156"/>
      <c r="E14" s="156"/>
      <c r="F14" s="156"/>
      <c r="G14" s="156"/>
      <c r="H14" s="156"/>
      <c r="I14" s="156"/>
      <c r="J14" s="151"/>
      <c r="K14" s="151"/>
      <c r="L14" s="151"/>
    </row>
    <row r="15" spans="1:12" ht="25.8" x14ac:dyDescent="0.5">
      <c r="A15" s="158">
        <v>12</v>
      </c>
      <c r="B15" s="162"/>
      <c r="C15" s="163"/>
      <c r="D15" s="164"/>
      <c r="E15" s="164"/>
      <c r="F15" s="164"/>
      <c r="G15" s="164"/>
      <c r="H15" s="164"/>
      <c r="I15" s="164"/>
      <c r="J15" s="161"/>
      <c r="K15" s="161"/>
      <c r="L15" s="161"/>
    </row>
    <row r="17" spans="1:12" ht="21.6" thickBot="1" x14ac:dyDescent="0.45">
      <c r="A17" s="3" t="s">
        <v>35</v>
      </c>
    </row>
    <row r="18" spans="1:12" ht="25.8" x14ac:dyDescent="0.5">
      <c r="A18" s="42" t="s">
        <v>9</v>
      </c>
      <c r="B18" s="43" t="s">
        <v>1</v>
      </c>
      <c r="C18" s="44" t="s">
        <v>10</v>
      </c>
      <c r="D18" s="45" t="s">
        <v>11</v>
      </c>
      <c r="E18" s="45" t="s">
        <v>12</v>
      </c>
      <c r="F18" s="45" t="s">
        <v>18</v>
      </c>
      <c r="G18" s="45" t="s">
        <v>13</v>
      </c>
      <c r="H18" s="45" t="s">
        <v>14</v>
      </c>
      <c r="I18" s="46" t="s">
        <v>15</v>
      </c>
      <c r="J18" s="81" t="s">
        <v>46</v>
      </c>
      <c r="K18" s="81" t="s">
        <v>47</v>
      </c>
      <c r="L18" s="81" t="s">
        <v>48</v>
      </c>
    </row>
    <row r="19" spans="1:12" ht="25.8" x14ac:dyDescent="0.5">
      <c r="A19" s="147">
        <v>1</v>
      </c>
      <c r="B19" s="148"/>
      <c r="C19" s="149"/>
      <c r="D19" s="137"/>
      <c r="E19" s="137"/>
      <c r="F19" s="137"/>
      <c r="G19" s="137"/>
      <c r="H19" s="137"/>
      <c r="I19" s="152"/>
      <c r="J19" s="145"/>
      <c r="K19" s="146"/>
      <c r="L19" s="146"/>
    </row>
    <row r="20" spans="1:12" ht="25.8" x14ac:dyDescent="0.5">
      <c r="A20" s="158">
        <v>2</v>
      </c>
      <c r="B20" s="118"/>
      <c r="C20" s="159"/>
      <c r="D20" s="107"/>
      <c r="E20" s="107"/>
      <c r="F20" s="107"/>
      <c r="G20" s="107"/>
      <c r="H20" s="107"/>
      <c r="I20" s="165"/>
      <c r="J20" s="166"/>
      <c r="K20" s="167"/>
      <c r="L20" s="167"/>
    </row>
    <row r="21" spans="1:12" ht="25.8" x14ac:dyDescent="0.5">
      <c r="A21" s="147">
        <v>3</v>
      </c>
      <c r="B21" s="148"/>
      <c r="C21" s="149"/>
      <c r="D21" s="137"/>
      <c r="E21" s="137"/>
      <c r="F21" s="137"/>
      <c r="G21" s="137"/>
      <c r="H21" s="137"/>
      <c r="I21" s="152"/>
      <c r="J21" s="145"/>
      <c r="K21" s="146"/>
      <c r="L21" s="146"/>
    </row>
    <row r="22" spans="1:12" ht="25.8" x14ac:dyDescent="0.5">
      <c r="A22" s="158">
        <v>4</v>
      </c>
      <c r="B22" s="118"/>
      <c r="C22" s="159"/>
      <c r="D22" s="107"/>
      <c r="E22" s="107"/>
      <c r="F22" s="107"/>
      <c r="G22" s="107"/>
      <c r="H22" s="107"/>
      <c r="I22" s="165"/>
      <c r="J22" s="166"/>
      <c r="K22" s="167"/>
      <c r="L22" s="167"/>
    </row>
    <row r="23" spans="1:12" ht="25.8" x14ac:dyDescent="0.5">
      <c r="A23" s="147">
        <v>5</v>
      </c>
      <c r="B23" s="148"/>
      <c r="C23" s="149"/>
      <c r="D23" s="137"/>
      <c r="E23" s="137"/>
      <c r="F23" s="137"/>
      <c r="G23" s="137"/>
      <c r="H23" s="137"/>
      <c r="I23" s="152"/>
      <c r="J23" s="145"/>
      <c r="K23" s="146"/>
      <c r="L23" s="146"/>
    </row>
    <row r="24" spans="1:12" ht="25.8" x14ac:dyDescent="0.5">
      <c r="A24" s="158">
        <v>6</v>
      </c>
      <c r="B24" s="118"/>
      <c r="C24" s="159"/>
      <c r="D24" s="107"/>
      <c r="E24" s="107"/>
      <c r="F24" s="107"/>
      <c r="G24" s="107"/>
      <c r="H24" s="107"/>
      <c r="I24" s="165"/>
      <c r="J24" s="166"/>
      <c r="K24" s="167"/>
      <c r="L24" s="167"/>
    </row>
    <row r="25" spans="1:12" ht="25.8" x14ac:dyDescent="0.5">
      <c r="A25" s="147">
        <v>7</v>
      </c>
      <c r="B25" s="154"/>
      <c r="C25" s="155"/>
      <c r="D25" s="156"/>
      <c r="E25" s="156"/>
      <c r="F25" s="156"/>
      <c r="G25" s="156"/>
      <c r="H25" s="156"/>
      <c r="I25" s="156"/>
      <c r="J25" s="153"/>
      <c r="K25" s="151"/>
      <c r="L25" s="157"/>
    </row>
    <row r="26" spans="1:12" ht="25.8" x14ac:dyDescent="0.5">
      <c r="A26" s="158">
        <v>8</v>
      </c>
      <c r="B26" s="162"/>
      <c r="C26" s="163"/>
      <c r="D26" s="164"/>
      <c r="E26" s="164"/>
      <c r="F26" s="164"/>
      <c r="G26" s="164"/>
      <c r="H26" s="164"/>
      <c r="I26" s="164"/>
      <c r="J26" s="168"/>
      <c r="K26" s="161"/>
      <c r="L26" s="161"/>
    </row>
    <row r="27" spans="1:12" ht="25.8" x14ac:dyDescent="0.5">
      <c r="A27" s="147">
        <v>9</v>
      </c>
      <c r="B27" s="154"/>
      <c r="C27" s="155"/>
      <c r="D27" s="156"/>
      <c r="E27" s="156"/>
      <c r="F27" s="156"/>
      <c r="G27" s="156"/>
      <c r="H27" s="156"/>
      <c r="I27" s="156"/>
      <c r="J27" s="153"/>
      <c r="K27" s="151"/>
      <c r="L27" s="151"/>
    </row>
    <row r="28" spans="1:12" ht="25.8" x14ac:dyDescent="0.5">
      <c r="A28" s="158">
        <v>10</v>
      </c>
      <c r="B28" s="162"/>
      <c r="C28" s="163"/>
      <c r="D28" s="164"/>
      <c r="E28" s="164"/>
      <c r="F28" s="164"/>
      <c r="G28" s="164"/>
      <c r="H28" s="164"/>
      <c r="I28" s="164"/>
      <c r="J28" s="168"/>
      <c r="K28" s="161"/>
      <c r="L28" s="161"/>
    </row>
    <row r="29" spans="1:12" ht="25.8" x14ac:dyDescent="0.5">
      <c r="A29" s="147">
        <v>11</v>
      </c>
      <c r="B29" s="154"/>
      <c r="C29" s="155"/>
      <c r="D29" s="156"/>
      <c r="E29" s="156"/>
      <c r="F29" s="156"/>
      <c r="G29" s="156"/>
      <c r="H29" s="156"/>
      <c r="I29" s="156"/>
      <c r="J29" s="153"/>
      <c r="K29" s="151"/>
      <c r="L29" s="151"/>
    </row>
    <row r="30" spans="1:12" ht="25.8" x14ac:dyDescent="0.5">
      <c r="A30" s="158">
        <v>12</v>
      </c>
      <c r="B30" s="162"/>
      <c r="C30" s="163"/>
      <c r="D30" s="164"/>
      <c r="E30" s="164"/>
      <c r="F30" s="164"/>
      <c r="G30" s="164"/>
      <c r="H30" s="164"/>
      <c r="I30" s="164"/>
      <c r="J30" s="168"/>
      <c r="K30" s="161"/>
      <c r="L30" s="161"/>
    </row>
    <row r="32" spans="1:12" ht="21.6" thickBot="1" x14ac:dyDescent="0.45">
      <c r="A32" s="3" t="s">
        <v>36</v>
      </c>
    </row>
    <row r="33" spans="1:12" ht="25.8" x14ac:dyDescent="0.5">
      <c r="A33" s="42" t="s">
        <v>9</v>
      </c>
      <c r="B33" s="43" t="s">
        <v>1</v>
      </c>
      <c r="C33" s="44" t="s">
        <v>10</v>
      </c>
      <c r="D33" s="45" t="s">
        <v>11</v>
      </c>
      <c r="E33" s="45" t="s">
        <v>12</v>
      </c>
      <c r="F33" s="45" t="s">
        <v>18</v>
      </c>
      <c r="G33" s="45" t="s">
        <v>13</v>
      </c>
      <c r="H33" s="45" t="s">
        <v>14</v>
      </c>
      <c r="I33" s="46" t="s">
        <v>15</v>
      </c>
      <c r="J33" s="81" t="s">
        <v>46</v>
      </c>
      <c r="K33" s="81" t="s">
        <v>47</v>
      </c>
      <c r="L33" s="81" t="s">
        <v>48</v>
      </c>
    </row>
    <row r="34" spans="1:12" ht="25.8" x14ac:dyDescent="0.5">
      <c r="A34" s="147">
        <v>1</v>
      </c>
      <c r="B34" s="148"/>
      <c r="C34" s="149"/>
      <c r="D34" s="137"/>
      <c r="E34" s="137"/>
      <c r="F34" s="137"/>
      <c r="G34" s="137"/>
      <c r="H34" s="137"/>
      <c r="I34" s="150"/>
      <c r="J34" s="151"/>
      <c r="K34" s="151"/>
      <c r="L34" s="151"/>
    </row>
    <row r="35" spans="1:12" ht="25.8" x14ac:dyDescent="0.5">
      <c r="A35" s="158">
        <v>2</v>
      </c>
      <c r="B35" s="118"/>
      <c r="C35" s="159"/>
      <c r="D35" s="107"/>
      <c r="E35" s="107"/>
      <c r="F35" s="107"/>
      <c r="G35" s="107"/>
      <c r="H35" s="107"/>
      <c r="I35" s="160"/>
      <c r="J35" s="161"/>
      <c r="K35" s="161"/>
      <c r="L35" s="161"/>
    </row>
    <row r="36" spans="1:12" ht="25.8" x14ac:dyDescent="0.5">
      <c r="A36" s="147">
        <v>3</v>
      </c>
      <c r="B36" s="148"/>
      <c r="C36" s="149"/>
      <c r="D36" s="137"/>
      <c r="E36" s="137"/>
      <c r="F36" s="137"/>
      <c r="G36" s="137"/>
      <c r="H36" s="137"/>
      <c r="I36" s="150"/>
      <c r="J36" s="151"/>
      <c r="K36" s="151"/>
      <c r="L36" s="151"/>
    </row>
    <row r="37" spans="1:12" ht="25.8" x14ac:dyDescent="0.5">
      <c r="A37" s="158">
        <v>4</v>
      </c>
      <c r="B37" s="118"/>
      <c r="C37" s="159"/>
      <c r="D37" s="107"/>
      <c r="E37" s="107"/>
      <c r="F37" s="107"/>
      <c r="G37" s="107"/>
      <c r="H37" s="107"/>
      <c r="I37" s="160"/>
      <c r="J37" s="161"/>
      <c r="K37" s="161"/>
      <c r="L37" s="161"/>
    </row>
    <row r="38" spans="1:12" ht="25.8" x14ac:dyDescent="0.5">
      <c r="A38" s="147">
        <v>5</v>
      </c>
      <c r="B38" s="148"/>
      <c r="C38" s="149"/>
      <c r="D38" s="137"/>
      <c r="E38" s="137"/>
      <c r="F38" s="137"/>
      <c r="G38" s="137"/>
      <c r="H38" s="137"/>
      <c r="I38" s="150"/>
      <c r="J38" s="151"/>
      <c r="K38" s="151"/>
      <c r="L38" s="151"/>
    </row>
    <row r="39" spans="1:12" ht="25.8" x14ac:dyDescent="0.5">
      <c r="A39" s="158">
        <v>6</v>
      </c>
      <c r="B39" s="118"/>
      <c r="C39" s="159"/>
      <c r="D39" s="107"/>
      <c r="E39" s="107"/>
      <c r="F39" s="107"/>
      <c r="G39" s="107"/>
      <c r="H39" s="107"/>
      <c r="I39" s="160"/>
      <c r="J39" s="161"/>
      <c r="K39" s="161"/>
      <c r="L39" s="161"/>
    </row>
    <row r="40" spans="1:12" ht="25.8" x14ac:dyDescent="0.5">
      <c r="A40" s="147">
        <v>7</v>
      </c>
      <c r="B40" s="148"/>
      <c r="C40" s="149"/>
      <c r="D40" s="137"/>
      <c r="E40" s="137"/>
      <c r="F40" s="137"/>
      <c r="G40" s="137"/>
      <c r="H40" s="137"/>
      <c r="I40" s="152"/>
      <c r="J40" s="153"/>
      <c r="K40" s="151"/>
      <c r="L40" s="151"/>
    </row>
    <row r="41" spans="1:12" ht="25.8" x14ac:dyDescent="0.5">
      <c r="A41" s="158">
        <v>8</v>
      </c>
      <c r="B41" s="162"/>
      <c r="C41" s="163"/>
      <c r="D41" s="164"/>
      <c r="E41" s="164"/>
      <c r="F41" s="164"/>
      <c r="G41" s="164"/>
      <c r="H41" s="164"/>
      <c r="I41" s="164"/>
      <c r="J41" s="168"/>
      <c r="K41" s="161"/>
      <c r="L41" s="161"/>
    </row>
    <row r="42" spans="1:12" ht="25.8" x14ac:dyDescent="0.5">
      <c r="A42" s="147">
        <v>9</v>
      </c>
      <c r="B42" s="154"/>
      <c r="C42" s="155"/>
      <c r="D42" s="156"/>
      <c r="E42" s="156"/>
      <c r="F42" s="156"/>
      <c r="G42" s="156"/>
      <c r="H42" s="156"/>
      <c r="I42" s="156"/>
      <c r="J42" s="153"/>
      <c r="K42" s="151"/>
      <c r="L42" s="151"/>
    </row>
    <row r="43" spans="1:12" ht="25.8" x14ac:dyDescent="0.5">
      <c r="A43" s="158">
        <v>10</v>
      </c>
      <c r="B43" s="162"/>
      <c r="C43" s="163"/>
      <c r="D43" s="164"/>
      <c r="E43" s="164"/>
      <c r="F43" s="164"/>
      <c r="G43" s="164"/>
      <c r="H43" s="164"/>
      <c r="I43" s="164"/>
      <c r="J43" s="168"/>
      <c r="K43" s="161"/>
      <c r="L43" s="161"/>
    </row>
    <row r="44" spans="1:12" ht="25.8" x14ac:dyDescent="0.5">
      <c r="A44" s="147">
        <v>11</v>
      </c>
      <c r="B44" s="154"/>
      <c r="C44" s="155"/>
      <c r="D44" s="156"/>
      <c r="E44" s="156"/>
      <c r="F44" s="156"/>
      <c r="G44" s="156"/>
      <c r="H44" s="156"/>
      <c r="I44" s="156"/>
      <c r="J44" s="153"/>
      <c r="K44" s="151"/>
      <c r="L44" s="151"/>
    </row>
    <row r="45" spans="1:12" ht="25.8" x14ac:dyDescent="0.5">
      <c r="A45" s="158">
        <v>12</v>
      </c>
      <c r="B45" s="162"/>
      <c r="C45" s="163"/>
      <c r="D45" s="164"/>
      <c r="E45" s="164"/>
      <c r="F45" s="164"/>
      <c r="G45" s="164"/>
      <c r="H45" s="164"/>
      <c r="I45" s="164"/>
      <c r="J45" s="168"/>
      <c r="K45" s="161"/>
      <c r="L45" s="161"/>
    </row>
    <row r="47" spans="1:12" ht="21.6" thickBot="1" x14ac:dyDescent="0.45">
      <c r="A47" s="3" t="s">
        <v>37</v>
      </c>
    </row>
    <row r="48" spans="1:12" ht="25.8" x14ac:dyDescent="0.5">
      <c r="A48" s="42" t="s">
        <v>9</v>
      </c>
      <c r="B48" s="43" t="s">
        <v>1</v>
      </c>
      <c r="C48" s="44" t="s">
        <v>10</v>
      </c>
      <c r="D48" s="45" t="s">
        <v>11</v>
      </c>
      <c r="E48" s="45" t="s">
        <v>12</v>
      </c>
      <c r="F48" s="45" t="s">
        <v>18</v>
      </c>
      <c r="G48" s="45" t="s">
        <v>13</v>
      </c>
      <c r="H48" s="45" t="s">
        <v>14</v>
      </c>
      <c r="I48" s="46" t="s">
        <v>15</v>
      </c>
      <c r="J48" s="81" t="s">
        <v>46</v>
      </c>
      <c r="K48" s="81" t="s">
        <v>47</v>
      </c>
      <c r="L48" s="81" t="s">
        <v>48</v>
      </c>
    </row>
    <row r="49" spans="1:12" ht="25.8" x14ac:dyDescent="0.5">
      <c r="A49" s="147">
        <v>1</v>
      </c>
      <c r="B49" s="148"/>
      <c r="C49" s="149"/>
      <c r="D49" s="137"/>
      <c r="E49" s="137"/>
      <c r="F49" s="137"/>
      <c r="G49" s="137"/>
      <c r="H49" s="137"/>
      <c r="I49" s="150"/>
      <c r="J49" s="151"/>
      <c r="K49" s="151"/>
      <c r="L49" s="151"/>
    </row>
    <row r="50" spans="1:12" ht="25.8" x14ac:dyDescent="0.5">
      <c r="A50" s="158">
        <v>2</v>
      </c>
      <c r="B50" s="118"/>
      <c r="C50" s="159"/>
      <c r="D50" s="107"/>
      <c r="E50" s="107"/>
      <c r="F50" s="107"/>
      <c r="G50" s="107"/>
      <c r="H50" s="107"/>
      <c r="I50" s="160"/>
      <c r="J50" s="161"/>
      <c r="K50" s="161"/>
      <c r="L50" s="161"/>
    </row>
    <row r="51" spans="1:12" ht="25.8" x14ac:dyDescent="0.5">
      <c r="A51" s="147">
        <v>3</v>
      </c>
      <c r="B51" s="148"/>
      <c r="C51" s="149"/>
      <c r="D51" s="137"/>
      <c r="E51" s="137"/>
      <c r="F51" s="137"/>
      <c r="G51" s="137"/>
      <c r="H51" s="137"/>
      <c r="I51" s="150"/>
      <c r="J51" s="151"/>
      <c r="K51" s="151"/>
      <c r="L51" s="151"/>
    </row>
    <row r="52" spans="1:12" ht="25.8" x14ac:dyDescent="0.5">
      <c r="A52" s="158">
        <v>4</v>
      </c>
      <c r="B52" s="118"/>
      <c r="C52" s="159"/>
      <c r="D52" s="107"/>
      <c r="E52" s="107"/>
      <c r="F52" s="107"/>
      <c r="G52" s="107"/>
      <c r="H52" s="107"/>
      <c r="I52" s="160"/>
      <c r="J52" s="161"/>
      <c r="K52" s="161"/>
      <c r="L52" s="161"/>
    </row>
    <row r="53" spans="1:12" ht="25.8" x14ac:dyDescent="0.5">
      <c r="A53" s="147">
        <v>5</v>
      </c>
      <c r="B53" s="148"/>
      <c r="C53" s="149"/>
      <c r="D53" s="137"/>
      <c r="E53" s="137"/>
      <c r="F53" s="137"/>
      <c r="G53" s="137"/>
      <c r="H53" s="137"/>
      <c r="I53" s="150"/>
      <c r="J53" s="151"/>
      <c r="K53" s="151"/>
      <c r="L53" s="151"/>
    </row>
    <row r="54" spans="1:12" ht="25.8" x14ac:dyDescent="0.5">
      <c r="A54" s="158">
        <v>6</v>
      </c>
      <c r="B54" s="118"/>
      <c r="C54" s="159"/>
      <c r="D54" s="107"/>
      <c r="E54" s="107"/>
      <c r="F54" s="107"/>
      <c r="G54" s="107"/>
      <c r="H54" s="107"/>
      <c r="I54" s="160"/>
      <c r="J54" s="161"/>
      <c r="K54" s="161"/>
      <c r="L54" s="161"/>
    </row>
    <row r="55" spans="1:12" ht="25.8" x14ac:dyDescent="0.5">
      <c r="A55" s="147">
        <v>7</v>
      </c>
      <c r="B55" s="148"/>
      <c r="C55" s="149"/>
      <c r="D55" s="137"/>
      <c r="E55" s="137"/>
      <c r="F55" s="137"/>
      <c r="G55" s="137"/>
      <c r="H55" s="137"/>
      <c r="I55" s="150"/>
      <c r="J55" s="151"/>
      <c r="K55" s="151"/>
      <c r="L55" s="151"/>
    </row>
    <row r="56" spans="1:12" ht="25.8" x14ac:dyDescent="0.5">
      <c r="A56" s="158">
        <v>8</v>
      </c>
      <c r="B56" s="118"/>
      <c r="C56" s="159"/>
      <c r="D56" s="107"/>
      <c r="E56" s="107"/>
      <c r="F56" s="107"/>
      <c r="G56" s="107"/>
      <c r="H56" s="107"/>
      <c r="I56" s="160"/>
      <c r="J56" s="161"/>
      <c r="K56" s="161"/>
      <c r="L56" s="161"/>
    </row>
    <row r="57" spans="1:12" ht="25.8" x14ac:dyDescent="0.5">
      <c r="A57" s="147">
        <v>9</v>
      </c>
      <c r="B57" s="148"/>
      <c r="C57" s="149"/>
      <c r="D57" s="137"/>
      <c r="E57" s="137"/>
      <c r="F57" s="137"/>
      <c r="G57" s="137"/>
      <c r="H57" s="137"/>
      <c r="I57" s="150"/>
      <c r="J57" s="151"/>
      <c r="K57" s="151"/>
      <c r="L57" s="151"/>
    </row>
    <row r="58" spans="1:12" ht="25.8" x14ac:dyDescent="0.5">
      <c r="A58" s="158">
        <v>10</v>
      </c>
      <c r="B58" s="118"/>
      <c r="C58" s="159"/>
      <c r="D58" s="107"/>
      <c r="E58" s="107"/>
      <c r="F58" s="107"/>
      <c r="G58" s="107"/>
      <c r="H58" s="107"/>
      <c r="I58" s="160"/>
      <c r="J58" s="161"/>
      <c r="K58" s="161"/>
      <c r="L58" s="161"/>
    </row>
    <row r="59" spans="1:12" ht="25.8" x14ac:dyDescent="0.5">
      <c r="A59" s="147">
        <v>11</v>
      </c>
      <c r="B59" s="148"/>
      <c r="C59" s="149"/>
      <c r="D59" s="137"/>
      <c r="E59" s="137"/>
      <c r="F59" s="137"/>
      <c r="G59" s="137"/>
      <c r="H59" s="137"/>
      <c r="I59" s="150"/>
      <c r="J59" s="151"/>
      <c r="K59" s="151"/>
      <c r="L59" s="151"/>
    </row>
    <row r="60" spans="1:12" ht="25.8" x14ac:dyDescent="0.5">
      <c r="A60" s="158">
        <v>12</v>
      </c>
      <c r="B60" s="118"/>
      <c r="C60" s="159"/>
      <c r="D60" s="107"/>
      <c r="E60" s="107"/>
      <c r="F60" s="107"/>
      <c r="G60" s="107"/>
      <c r="H60" s="107"/>
      <c r="I60" s="160"/>
      <c r="J60" s="161"/>
      <c r="K60" s="161"/>
      <c r="L60" s="161"/>
    </row>
    <row r="62" spans="1:12" ht="21.6" thickBot="1" x14ac:dyDescent="0.45">
      <c r="A62" s="3" t="s">
        <v>38</v>
      </c>
    </row>
    <row r="63" spans="1:12" ht="25.8" x14ac:dyDescent="0.5">
      <c r="A63" s="42" t="s">
        <v>9</v>
      </c>
      <c r="B63" s="43" t="s">
        <v>1</v>
      </c>
      <c r="C63" s="44" t="s">
        <v>10</v>
      </c>
      <c r="D63" s="45" t="s">
        <v>11</v>
      </c>
      <c r="E63" s="45" t="s">
        <v>12</v>
      </c>
      <c r="F63" s="45" t="s">
        <v>18</v>
      </c>
      <c r="G63" s="45" t="s">
        <v>13</v>
      </c>
      <c r="H63" s="45" t="s">
        <v>14</v>
      </c>
      <c r="I63" s="46" t="s">
        <v>15</v>
      </c>
      <c r="J63" s="81" t="s">
        <v>46</v>
      </c>
      <c r="K63" s="81" t="s">
        <v>47</v>
      </c>
      <c r="L63" s="81" t="s">
        <v>48</v>
      </c>
    </row>
    <row r="64" spans="1:12" ht="25.8" x14ac:dyDescent="0.5">
      <c r="A64" s="147">
        <v>1</v>
      </c>
      <c r="B64" s="148"/>
      <c r="C64" s="149"/>
      <c r="D64" s="137"/>
      <c r="E64" s="137"/>
      <c r="F64" s="137"/>
      <c r="G64" s="137"/>
      <c r="H64" s="137"/>
      <c r="I64" s="150"/>
      <c r="J64" s="151"/>
      <c r="K64" s="151"/>
      <c r="L64" s="151"/>
    </row>
    <row r="65" spans="1:12" ht="25.8" x14ac:dyDescent="0.5">
      <c r="A65" s="158">
        <v>2</v>
      </c>
      <c r="B65" s="118"/>
      <c r="C65" s="159"/>
      <c r="D65" s="107"/>
      <c r="E65" s="107"/>
      <c r="F65" s="107"/>
      <c r="G65" s="107"/>
      <c r="H65" s="107"/>
      <c r="I65" s="160"/>
      <c r="J65" s="161"/>
      <c r="K65" s="161"/>
      <c r="L65" s="161"/>
    </row>
    <row r="66" spans="1:12" ht="25.8" x14ac:dyDescent="0.5">
      <c r="A66" s="147">
        <v>3</v>
      </c>
      <c r="B66" s="148"/>
      <c r="C66" s="149"/>
      <c r="D66" s="137"/>
      <c r="E66" s="137"/>
      <c r="F66" s="137"/>
      <c r="G66" s="137"/>
      <c r="H66" s="137"/>
      <c r="I66" s="150"/>
      <c r="J66" s="151"/>
      <c r="K66" s="151"/>
      <c r="L66" s="151"/>
    </row>
    <row r="67" spans="1:12" ht="25.8" x14ac:dyDescent="0.5">
      <c r="A67" s="158">
        <v>4</v>
      </c>
      <c r="B67" s="118"/>
      <c r="C67" s="159"/>
      <c r="D67" s="107"/>
      <c r="E67" s="107"/>
      <c r="F67" s="107"/>
      <c r="G67" s="107"/>
      <c r="H67" s="107"/>
      <c r="I67" s="160"/>
      <c r="J67" s="161"/>
      <c r="K67" s="161"/>
      <c r="L67" s="161"/>
    </row>
    <row r="68" spans="1:12" ht="25.8" x14ac:dyDescent="0.5">
      <c r="A68" s="147">
        <v>5</v>
      </c>
      <c r="B68" s="148"/>
      <c r="C68" s="149"/>
      <c r="D68" s="137"/>
      <c r="E68" s="137"/>
      <c r="F68" s="137"/>
      <c r="G68" s="137"/>
      <c r="H68" s="137"/>
      <c r="I68" s="150"/>
      <c r="J68" s="151"/>
      <c r="K68" s="151"/>
      <c r="L68" s="151"/>
    </row>
    <row r="69" spans="1:12" ht="25.8" x14ac:dyDescent="0.5">
      <c r="A69" s="158">
        <v>6</v>
      </c>
      <c r="B69" s="118"/>
      <c r="C69" s="159"/>
      <c r="D69" s="107"/>
      <c r="E69" s="107"/>
      <c r="F69" s="107"/>
      <c r="G69" s="107"/>
      <c r="H69" s="107"/>
      <c r="I69" s="160"/>
      <c r="J69" s="161"/>
      <c r="K69" s="161"/>
      <c r="L69" s="161"/>
    </row>
    <row r="70" spans="1:12" ht="25.8" x14ac:dyDescent="0.5">
      <c r="A70" s="147">
        <v>7</v>
      </c>
      <c r="B70" s="148"/>
      <c r="C70" s="149"/>
      <c r="D70" s="137"/>
      <c r="E70" s="137"/>
      <c r="F70" s="137"/>
      <c r="G70" s="137"/>
      <c r="H70" s="137"/>
      <c r="I70" s="150"/>
      <c r="J70" s="151"/>
      <c r="K70" s="151"/>
      <c r="L70" s="151"/>
    </row>
    <row r="71" spans="1:12" ht="25.8" x14ac:dyDescent="0.5">
      <c r="A71" s="158">
        <v>8</v>
      </c>
      <c r="B71" s="118"/>
      <c r="C71" s="159"/>
      <c r="D71" s="107"/>
      <c r="E71" s="107"/>
      <c r="F71" s="107"/>
      <c r="G71" s="107"/>
      <c r="H71" s="107"/>
      <c r="I71" s="160"/>
      <c r="J71" s="161"/>
      <c r="K71" s="161"/>
      <c r="L71" s="161"/>
    </row>
    <row r="72" spans="1:12" ht="25.8" x14ac:dyDescent="0.5">
      <c r="A72" s="147">
        <v>9</v>
      </c>
      <c r="B72" s="148"/>
      <c r="C72" s="149"/>
      <c r="D72" s="137"/>
      <c r="E72" s="137"/>
      <c r="F72" s="137"/>
      <c r="G72" s="137"/>
      <c r="H72" s="137"/>
      <c r="I72" s="150"/>
      <c r="J72" s="151"/>
      <c r="K72" s="151"/>
      <c r="L72" s="151"/>
    </row>
    <row r="73" spans="1:12" ht="25.8" x14ac:dyDescent="0.5">
      <c r="A73" s="158">
        <v>10</v>
      </c>
      <c r="B73" s="118"/>
      <c r="C73" s="159"/>
      <c r="D73" s="107"/>
      <c r="E73" s="107"/>
      <c r="F73" s="107"/>
      <c r="G73" s="107"/>
      <c r="H73" s="107"/>
      <c r="I73" s="160"/>
      <c r="J73" s="161"/>
      <c r="K73" s="161"/>
      <c r="L73" s="161"/>
    </row>
    <row r="74" spans="1:12" ht="25.8" x14ac:dyDescent="0.5">
      <c r="A74" s="147">
        <v>11</v>
      </c>
      <c r="B74" s="148"/>
      <c r="C74" s="149"/>
      <c r="D74" s="137"/>
      <c r="E74" s="137"/>
      <c r="F74" s="137"/>
      <c r="G74" s="137"/>
      <c r="H74" s="137"/>
      <c r="I74" s="150"/>
      <c r="J74" s="151"/>
      <c r="K74" s="151"/>
      <c r="L74" s="151"/>
    </row>
    <row r="75" spans="1:12" ht="25.8" x14ac:dyDescent="0.5">
      <c r="A75" s="158">
        <v>12</v>
      </c>
      <c r="B75" s="118"/>
      <c r="C75" s="159"/>
      <c r="D75" s="107"/>
      <c r="E75" s="107"/>
      <c r="F75" s="107"/>
      <c r="G75" s="107"/>
      <c r="H75" s="107"/>
      <c r="I75" s="160"/>
      <c r="J75" s="161"/>
      <c r="K75" s="161"/>
      <c r="L75" s="161"/>
    </row>
    <row r="77" spans="1:12" ht="21.6" thickBot="1" x14ac:dyDescent="0.45">
      <c r="A77" s="3" t="s">
        <v>39</v>
      </c>
    </row>
    <row r="78" spans="1:12" ht="25.8" x14ac:dyDescent="0.5">
      <c r="A78" s="42" t="s">
        <v>9</v>
      </c>
      <c r="B78" s="43" t="s">
        <v>1</v>
      </c>
      <c r="C78" s="44" t="s">
        <v>10</v>
      </c>
      <c r="D78" s="45" t="s">
        <v>11</v>
      </c>
      <c r="E78" s="45" t="s">
        <v>12</v>
      </c>
      <c r="F78" s="45" t="s">
        <v>18</v>
      </c>
      <c r="G78" s="45" t="s">
        <v>13</v>
      </c>
      <c r="H78" s="45" t="s">
        <v>14</v>
      </c>
      <c r="I78" s="46" t="s">
        <v>15</v>
      </c>
      <c r="J78" s="81" t="s">
        <v>46</v>
      </c>
      <c r="K78" s="81" t="s">
        <v>47</v>
      </c>
      <c r="L78" s="81" t="s">
        <v>48</v>
      </c>
    </row>
    <row r="79" spans="1:12" ht="25.8" x14ac:dyDescent="0.5">
      <c r="A79" s="147">
        <v>1</v>
      </c>
      <c r="B79" s="148"/>
      <c r="C79" s="149"/>
      <c r="D79" s="137"/>
      <c r="E79" s="137"/>
      <c r="F79" s="137"/>
      <c r="G79" s="137"/>
      <c r="H79" s="137"/>
      <c r="I79" s="150"/>
      <c r="J79" s="151"/>
      <c r="K79" s="151"/>
      <c r="L79" s="151"/>
    </row>
    <row r="80" spans="1:12" ht="25.8" x14ac:dyDescent="0.5">
      <c r="A80" s="158">
        <v>2</v>
      </c>
      <c r="B80" s="118"/>
      <c r="C80" s="159"/>
      <c r="D80" s="107"/>
      <c r="E80" s="107"/>
      <c r="F80" s="107"/>
      <c r="G80" s="107"/>
      <c r="H80" s="107"/>
      <c r="I80" s="160"/>
      <c r="J80" s="161"/>
      <c r="K80" s="161"/>
      <c r="L80" s="161"/>
    </row>
    <row r="81" spans="1:12" ht="25.8" x14ac:dyDescent="0.5">
      <c r="A81" s="147">
        <v>3</v>
      </c>
      <c r="B81" s="148"/>
      <c r="C81" s="149"/>
      <c r="D81" s="137"/>
      <c r="E81" s="137"/>
      <c r="F81" s="137"/>
      <c r="G81" s="137"/>
      <c r="H81" s="137"/>
      <c r="I81" s="150"/>
      <c r="J81" s="151"/>
      <c r="K81" s="151"/>
      <c r="L81" s="151"/>
    </row>
    <row r="82" spans="1:12" ht="25.8" x14ac:dyDescent="0.5">
      <c r="A82" s="158">
        <v>4</v>
      </c>
      <c r="B82" s="118"/>
      <c r="C82" s="159"/>
      <c r="D82" s="107"/>
      <c r="E82" s="107"/>
      <c r="F82" s="107"/>
      <c r="G82" s="107"/>
      <c r="H82" s="107"/>
      <c r="I82" s="160"/>
      <c r="J82" s="161"/>
      <c r="K82" s="161"/>
      <c r="L82" s="161"/>
    </row>
    <row r="83" spans="1:12" ht="25.8" x14ac:dyDescent="0.5">
      <c r="A83" s="147">
        <v>5</v>
      </c>
      <c r="B83" s="148"/>
      <c r="C83" s="149"/>
      <c r="D83" s="137"/>
      <c r="E83" s="137"/>
      <c r="F83" s="137"/>
      <c r="G83" s="137"/>
      <c r="H83" s="137"/>
      <c r="I83" s="150"/>
      <c r="J83" s="151"/>
      <c r="K83" s="151"/>
      <c r="L83" s="151"/>
    </row>
    <row r="84" spans="1:12" ht="25.8" x14ac:dyDescent="0.5">
      <c r="A84" s="158">
        <v>6</v>
      </c>
      <c r="B84" s="118"/>
      <c r="C84" s="159"/>
      <c r="D84" s="107"/>
      <c r="E84" s="107"/>
      <c r="F84" s="107"/>
      <c r="G84" s="107"/>
      <c r="H84" s="107"/>
      <c r="I84" s="160"/>
      <c r="J84" s="161"/>
      <c r="K84" s="161"/>
      <c r="L84" s="161"/>
    </row>
    <row r="85" spans="1:12" ht="25.8" x14ac:dyDescent="0.5">
      <c r="A85" s="147">
        <v>7</v>
      </c>
      <c r="B85" s="148"/>
      <c r="C85" s="149"/>
      <c r="D85" s="137"/>
      <c r="E85" s="137"/>
      <c r="F85" s="137"/>
      <c r="G85" s="137"/>
      <c r="H85" s="137"/>
      <c r="I85" s="150"/>
      <c r="J85" s="151"/>
      <c r="K85" s="151"/>
      <c r="L85" s="151"/>
    </row>
    <row r="86" spans="1:12" ht="25.8" x14ac:dyDescent="0.5">
      <c r="A86" s="158">
        <v>8</v>
      </c>
      <c r="B86" s="118"/>
      <c r="C86" s="159"/>
      <c r="D86" s="107"/>
      <c r="E86" s="107"/>
      <c r="F86" s="107"/>
      <c r="G86" s="107"/>
      <c r="H86" s="107"/>
      <c r="I86" s="160"/>
      <c r="J86" s="161"/>
      <c r="K86" s="161"/>
      <c r="L86" s="161"/>
    </row>
    <row r="87" spans="1:12" ht="25.8" x14ac:dyDescent="0.5">
      <c r="A87" s="147">
        <v>9</v>
      </c>
      <c r="B87" s="148"/>
      <c r="C87" s="149"/>
      <c r="D87" s="137"/>
      <c r="E87" s="137"/>
      <c r="F87" s="137"/>
      <c r="G87" s="137"/>
      <c r="H87" s="137"/>
      <c r="I87" s="150"/>
      <c r="J87" s="151"/>
      <c r="K87" s="151"/>
      <c r="L87" s="151"/>
    </row>
    <row r="88" spans="1:12" ht="25.8" x14ac:dyDescent="0.5">
      <c r="A88" s="158">
        <v>10</v>
      </c>
      <c r="B88" s="118"/>
      <c r="C88" s="159"/>
      <c r="D88" s="107"/>
      <c r="E88" s="107"/>
      <c r="F88" s="107"/>
      <c r="G88" s="107"/>
      <c r="H88" s="107"/>
      <c r="I88" s="160"/>
      <c r="J88" s="161"/>
      <c r="K88" s="161"/>
      <c r="L88" s="161"/>
    </row>
    <row r="89" spans="1:12" ht="25.8" x14ac:dyDescent="0.5">
      <c r="A89" s="147">
        <v>11</v>
      </c>
      <c r="B89" s="148"/>
      <c r="C89" s="149"/>
      <c r="D89" s="137"/>
      <c r="E89" s="137"/>
      <c r="F89" s="137"/>
      <c r="G89" s="137"/>
      <c r="H89" s="137"/>
      <c r="I89" s="150"/>
      <c r="J89" s="151"/>
      <c r="K89" s="151"/>
      <c r="L89" s="151"/>
    </row>
    <row r="90" spans="1:12" ht="25.8" x14ac:dyDescent="0.5">
      <c r="A90" s="158">
        <v>12</v>
      </c>
      <c r="B90" s="118"/>
      <c r="C90" s="159"/>
      <c r="D90" s="107"/>
      <c r="E90" s="107"/>
      <c r="F90" s="107"/>
      <c r="G90" s="107"/>
      <c r="H90" s="107"/>
      <c r="I90" s="160"/>
      <c r="J90" s="161"/>
      <c r="K90" s="161"/>
      <c r="L90" s="161"/>
    </row>
    <row r="92" spans="1:12" ht="21.6" thickBot="1" x14ac:dyDescent="0.45">
      <c r="A92" s="3" t="s">
        <v>40</v>
      </c>
    </row>
    <row r="93" spans="1:12" ht="25.8" x14ac:dyDescent="0.5">
      <c r="A93" s="42" t="s">
        <v>9</v>
      </c>
      <c r="B93" s="43" t="s">
        <v>1</v>
      </c>
      <c r="C93" s="44" t="s">
        <v>10</v>
      </c>
      <c r="D93" s="45" t="s">
        <v>11</v>
      </c>
      <c r="E93" s="45" t="s">
        <v>12</v>
      </c>
      <c r="F93" s="45" t="s">
        <v>18</v>
      </c>
      <c r="G93" s="45" t="s">
        <v>13</v>
      </c>
      <c r="H93" s="45" t="s">
        <v>14</v>
      </c>
      <c r="I93" s="46" t="s">
        <v>15</v>
      </c>
      <c r="J93" s="81" t="s">
        <v>46</v>
      </c>
      <c r="K93" s="81" t="s">
        <v>47</v>
      </c>
      <c r="L93" s="81" t="s">
        <v>48</v>
      </c>
    </row>
    <row r="94" spans="1:12" ht="25.8" x14ac:dyDescent="0.5">
      <c r="A94" s="147">
        <v>1</v>
      </c>
      <c r="B94" s="148"/>
      <c r="C94" s="149"/>
      <c r="D94" s="137"/>
      <c r="E94" s="137"/>
      <c r="F94" s="137"/>
      <c r="G94" s="137"/>
      <c r="H94" s="137"/>
      <c r="I94" s="150"/>
      <c r="J94" s="151"/>
      <c r="K94" s="151"/>
      <c r="L94" s="151"/>
    </row>
    <row r="95" spans="1:12" ht="25.8" x14ac:dyDescent="0.5">
      <c r="A95" s="158">
        <v>2</v>
      </c>
      <c r="B95" s="118"/>
      <c r="C95" s="159"/>
      <c r="D95" s="107"/>
      <c r="E95" s="107"/>
      <c r="F95" s="107"/>
      <c r="G95" s="107"/>
      <c r="H95" s="107"/>
      <c r="I95" s="160"/>
      <c r="J95" s="161"/>
      <c r="K95" s="161"/>
      <c r="L95" s="161"/>
    </row>
    <row r="96" spans="1:12" ht="25.8" x14ac:dyDescent="0.5">
      <c r="A96" s="147">
        <v>3</v>
      </c>
      <c r="B96" s="148"/>
      <c r="C96" s="149"/>
      <c r="D96" s="137"/>
      <c r="E96" s="137"/>
      <c r="F96" s="137"/>
      <c r="G96" s="137"/>
      <c r="H96" s="137"/>
      <c r="I96" s="150"/>
      <c r="J96" s="151"/>
      <c r="K96" s="151"/>
      <c r="L96" s="151"/>
    </row>
    <row r="97" spans="1:12" ht="25.8" x14ac:dyDescent="0.5">
      <c r="A97" s="158">
        <v>4</v>
      </c>
      <c r="B97" s="118"/>
      <c r="C97" s="159"/>
      <c r="D97" s="107"/>
      <c r="E97" s="107"/>
      <c r="F97" s="107"/>
      <c r="G97" s="107"/>
      <c r="H97" s="107"/>
      <c r="I97" s="160"/>
      <c r="J97" s="161"/>
      <c r="K97" s="161"/>
      <c r="L97" s="161"/>
    </row>
    <row r="98" spans="1:12" ht="25.8" x14ac:dyDescent="0.5">
      <c r="A98" s="147">
        <v>5</v>
      </c>
      <c r="B98" s="148"/>
      <c r="C98" s="149"/>
      <c r="D98" s="137"/>
      <c r="E98" s="137"/>
      <c r="F98" s="137"/>
      <c r="G98" s="137"/>
      <c r="H98" s="137"/>
      <c r="I98" s="150"/>
      <c r="J98" s="151"/>
      <c r="K98" s="151"/>
      <c r="L98" s="151"/>
    </row>
    <row r="99" spans="1:12" ht="25.8" x14ac:dyDescent="0.5">
      <c r="A99" s="158">
        <v>6</v>
      </c>
      <c r="B99" s="118"/>
      <c r="C99" s="159"/>
      <c r="D99" s="107"/>
      <c r="E99" s="107"/>
      <c r="F99" s="107"/>
      <c r="G99" s="107"/>
      <c r="H99" s="107"/>
      <c r="I99" s="160"/>
      <c r="J99" s="161"/>
      <c r="K99" s="161"/>
      <c r="L99" s="161"/>
    </row>
    <row r="100" spans="1:12" ht="25.8" x14ac:dyDescent="0.5">
      <c r="A100" s="147">
        <v>7</v>
      </c>
      <c r="B100" s="148"/>
      <c r="C100" s="149"/>
      <c r="D100" s="137"/>
      <c r="E100" s="137"/>
      <c r="F100" s="137"/>
      <c r="G100" s="137"/>
      <c r="H100" s="137"/>
      <c r="I100" s="150"/>
      <c r="J100" s="151"/>
      <c r="K100" s="151"/>
      <c r="L100" s="151"/>
    </row>
    <row r="101" spans="1:12" ht="25.8" x14ac:dyDescent="0.5">
      <c r="A101" s="158">
        <v>8</v>
      </c>
      <c r="B101" s="118"/>
      <c r="C101" s="159"/>
      <c r="D101" s="107"/>
      <c r="E101" s="107"/>
      <c r="F101" s="107"/>
      <c r="G101" s="107"/>
      <c r="H101" s="107"/>
      <c r="I101" s="160"/>
      <c r="J101" s="161"/>
      <c r="K101" s="161"/>
      <c r="L101" s="161"/>
    </row>
    <row r="102" spans="1:12" ht="25.8" x14ac:dyDescent="0.5">
      <c r="A102" s="147">
        <v>9</v>
      </c>
      <c r="B102" s="148"/>
      <c r="C102" s="149"/>
      <c r="D102" s="137"/>
      <c r="E102" s="137"/>
      <c r="F102" s="137"/>
      <c r="G102" s="137"/>
      <c r="H102" s="137"/>
      <c r="I102" s="150"/>
      <c r="J102" s="151"/>
      <c r="K102" s="151"/>
      <c r="L102" s="151"/>
    </row>
    <row r="103" spans="1:12" ht="25.8" x14ac:dyDescent="0.5">
      <c r="A103" s="158">
        <v>10</v>
      </c>
      <c r="B103" s="118"/>
      <c r="C103" s="159"/>
      <c r="D103" s="107"/>
      <c r="E103" s="107"/>
      <c r="F103" s="107"/>
      <c r="G103" s="107"/>
      <c r="H103" s="107"/>
      <c r="I103" s="160"/>
      <c r="J103" s="161"/>
      <c r="K103" s="161"/>
      <c r="L103" s="161"/>
    </row>
    <row r="104" spans="1:12" ht="25.8" x14ac:dyDescent="0.5">
      <c r="A104" s="147">
        <v>11</v>
      </c>
      <c r="B104" s="148"/>
      <c r="C104" s="149"/>
      <c r="D104" s="137"/>
      <c r="E104" s="137"/>
      <c r="F104" s="137"/>
      <c r="G104" s="137"/>
      <c r="H104" s="137"/>
      <c r="I104" s="150"/>
      <c r="J104" s="151"/>
      <c r="K104" s="151"/>
      <c r="L104" s="151"/>
    </row>
    <row r="105" spans="1:12" ht="25.8" x14ac:dyDescent="0.5">
      <c r="A105" s="158">
        <v>12</v>
      </c>
      <c r="B105" s="118"/>
      <c r="C105" s="159"/>
      <c r="D105" s="107"/>
      <c r="E105" s="107"/>
      <c r="F105" s="107"/>
      <c r="G105" s="107"/>
      <c r="H105" s="107"/>
      <c r="I105" s="160"/>
      <c r="J105" s="161"/>
      <c r="K105" s="161"/>
      <c r="L105" s="161"/>
    </row>
    <row r="107" spans="1:12" ht="21.6" thickBot="1" x14ac:dyDescent="0.45">
      <c r="A107" s="3" t="s">
        <v>41</v>
      </c>
    </row>
    <row r="108" spans="1:12" ht="25.8" x14ac:dyDescent="0.5">
      <c r="A108" s="42" t="s">
        <v>9</v>
      </c>
      <c r="B108" s="43" t="s">
        <v>1</v>
      </c>
      <c r="C108" s="44" t="s">
        <v>10</v>
      </c>
      <c r="D108" s="45" t="s">
        <v>11</v>
      </c>
      <c r="E108" s="45" t="s">
        <v>12</v>
      </c>
      <c r="F108" s="45" t="s">
        <v>18</v>
      </c>
      <c r="G108" s="45" t="s">
        <v>13</v>
      </c>
      <c r="H108" s="45" t="s">
        <v>14</v>
      </c>
      <c r="I108" s="46" t="s">
        <v>15</v>
      </c>
      <c r="J108" s="81" t="s">
        <v>46</v>
      </c>
      <c r="K108" s="81" t="s">
        <v>47</v>
      </c>
      <c r="L108" s="81" t="s">
        <v>48</v>
      </c>
    </row>
    <row r="109" spans="1:12" ht="25.8" x14ac:dyDescent="0.5">
      <c r="A109" s="147">
        <v>1</v>
      </c>
      <c r="B109" s="148"/>
      <c r="C109" s="149"/>
      <c r="D109" s="137"/>
      <c r="E109" s="137"/>
      <c r="F109" s="137"/>
      <c r="G109" s="137"/>
      <c r="H109" s="137"/>
      <c r="I109" s="150"/>
      <c r="J109" s="151"/>
      <c r="K109" s="151"/>
      <c r="L109" s="82"/>
    </row>
    <row r="110" spans="1:12" ht="25.8" x14ac:dyDescent="0.5">
      <c r="A110" s="158">
        <v>2</v>
      </c>
      <c r="B110" s="118"/>
      <c r="C110" s="159"/>
      <c r="D110" s="107"/>
      <c r="E110" s="107"/>
      <c r="F110" s="107"/>
      <c r="G110" s="107"/>
      <c r="H110" s="107"/>
      <c r="I110" s="160"/>
      <c r="J110" s="161"/>
      <c r="K110" s="161"/>
      <c r="L110" s="161"/>
    </row>
    <row r="111" spans="1:12" ht="25.8" x14ac:dyDescent="0.5">
      <c r="A111" s="147">
        <v>3</v>
      </c>
      <c r="B111" s="148"/>
      <c r="C111" s="149"/>
      <c r="D111" s="137"/>
      <c r="E111" s="137"/>
      <c r="F111" s="137"/>
      <c r="G111" s="137"/>
      <c r="H111" s="137"/>
      <c r="I111" s="150"/>
      <c r="J111" s="151"/>
      <c r="K111" s="151"/>
      <c r="L111" s="151"/>
    </row>
    <row r="112" spans="1:12" ht="25.8" x14ac:dyDescent="0.5">
      <c r="A112" s="158">
        <v>4</v>
      </c>
      <c r="B112" s="118"/>
      <c r="C112" s="159"/>
      <c r="D112" s="107"/>
      <c r="E112" s="107"/>
      <c r="F112" s="107"/>
      <c r="G112" s="107"/>
      <c r="H112" s="107"/>
      <c r="I112" s="160"/>
      <c r="J112" s="161"/>
      <c r="K112" s="161"/>
      <c r="L112" s="161"/>
    </row>
    <row r="113" spans="1:12" ht="25.8" x14ac:dyDescent="0.5">
      <c r="A113" s="147">
        <v>5</v>
      </c>
      <c r="B113" s="148"/>
      <c r="C113" s="149"/>
      <c r="D113" s="137"/>
      <c r="E113" s="137"/>
      <c r="F113" s="137"/>
      <c r="G113" s="137"/>
      <c r="H113" s="137"/>
      <c r="I113" s="150"/>
      <c r="J113" s="151"/>
      <c r="K113" s="151"/>
      <c r="L113" s="151"/>
    </row>
    <row r="114" spans="1:12" ht="25.8" x14ac:dyDescent="0.5">
      <c r="A114" s="158">
        <v>6</v>
      </c>
      <c r="B114" s="118"/>
      <c r="C114" s="159"/>
      <c r="D114" s="107"/>
      <c r="E114" s="107"/>
      <c r="F114" s="107"/>
      <c r="G114" s="107"/>
      <c r="H114" s="107"/>
      <c r="I114" s="160"/>
      <c r="J114" s="161"/>
      <c r="K114" s="161"/>
      <c r="L114" s="161"/>
    </row>
    <row r="115" spans="1:12" ht="25.8" x14ac:dyDescent="0.5">
      <c r="A115" s="147">
        <v>7</v>
      </c>
      <c r="B115" s="148"/>
      <c r="C115" s="149"/>
      <c r="D115" s="137"/>
      <c r="E115" s="137"/>
      <c r="F115" s="137"/>
      <c r="G115" s="137"/>
      <c r="H115" s="137"/>
      <c r="I115" s="150"/>
      <c r="J115" s="151"/>
      <c r="K115" s="151"/>
      <c r="L115" s="151"/>
    </row>
    <row r="116" spans="1:12" ht="25.8" x14ac:dyDescent="0.5">
      <c r="A116" s="158">
        <v>8</v>
      </c>
      <c r="B116" s="118"/>
      <c r="C116" s="159"/>
      <c r="D116" s="107"/>
      <c r="E116" s="107"/>
      <c r="F116" s="107"/>
      <c r="G116" s="107"/>
      <c r="H116" s="107"/>
      <c r="I116" s="160"/>
      <c r="J116" s="161"/>
      <c r="K116" s="161"/>
      <c r="L116" s="161"/>
    </row>
    <row r="117" spans="1:12" ht="25.8" x14ac:dyDescent="0.5">
      <c r="A117" s="147">
        <v>9</v>
      </c>
      <c r="B117" s="148"/>
      <c r="C117" s="149"/>
      <c r="D117" s="137"/>
      <c r="E117" s="137"/>
      <c r="F117" s="137"/>
      <c r="G117" s="137"/>
      <c r="H117" s="137"/>
      <c r="I117" s="150"/>
      <c r="J117" s="151"/>
      <c r="K117" s="151"/>
      <c r="L117" s="151"/>
    </row>
    <row r="118" spans="1:12" ht="25.8" x14ac:dyDescent="0.5">
      <c r="A118" s="158">
        <v>10</v>
      </c>
      <c r="B118" s="118"/>
      <c r="C118" s="159"/>
      <c r="D118" s="107"/>
      <c r="E118" s="107"/>
      <c r="F118" s="107"/>
      <c r="G118" s="107"/>
      <c r="H118" s="107"/>
      <c r="I118" s="160"/>
      <c r="J118" s="161"/>
      <c r="K118" s="161"/>
      <c r="L118" s="161"/>
    </row>
    <row r="119" spans="1:12" ht="25.8" x14ac:dyDescent="0.5">
      <c r="A119" s="147">
        <v>11</v>
      </c>
      <c r="B119" s="148"/>
      <c r="C119" s="149"/>
      <c r="D119" s="137"/>
      <c r="E119" s="137"/>
      <c r="F119" s="137"/>
      <c r="G119" s="137"/>
      <c r="H119" s="137"/>
      <c r="I119" s="150"/>
      <c r="J119" s="151"/>
      <c r="K119" s="151"/>
      <c r="L119" s="151"/>
    </row>
    <row r="120" spans="1:12" ht="25.8" x14ac:dyDescent="0.5">
      <c r="A120" s="158">
        <v>12</v>
      </c>
      <c r="B120" s="118"/>
      <c r="C120" s="159"/>
      <c r="D120" s="107"/>
      <c r="E120" s="107"/>
      <c r="F120" s="107"/>
      <c r="G120" s="107"/>
      <c r="H120" s="107"/>
      <c r="I120" s="160"/>
      <c r="J120" s="161"/>
      <c r="K120" s="161"/>
      <c r="L120" s="161"/>
    </row>
    <row r="122" spans="1:12" ht="21.6" thickBot="1" x14ac:dyDescent="0.45">
      <c r="A122" s="3" t="s">
        <v>42</v>
      </c>
    </row>
    <row r="123" spans="1:12" ht="25.8" x14ac:dyDescent="0.5">
      <c r="A123" s="42" t="s">
        <v>9</v>
      </c>
      <c r="B123" s="43" t="s">
        <v>1</v>
      </c>
      <c r="C123" s="44" t="s">
        <v>10</v>
      </c>
      <c r="D123" s="45" t="s">
        <v>11</v>
      </c>
      <c r="E123" s="45" t="s">
        <v>12</v>
      </c>
      <c r="F123" s="45" t="s">
        <v>18</v>
      </c>
      <c r="G123" s="45" t="s">
        <v>13</v>
      </c>
      <c r="H123" s="45" t="s">
        <v>14</v>
      </c>
      <c r="I123" s="46" t="s">
        <v>15</v>
      </c>
      <c r="J123" s="81" t="s">
        <v>46</v>
      </c>
      <c r="K123" s="81" t="s">
        <v>47</v>
      </c>
      <c r="L123" s="81" t="s">
        <v>48</v>
      </c>
    </row>
    <row r="124" spans="1:12" ht="25.8" x14ac:dyDescent="0.5">
      <c r="A124" s="12">
        <v>1</v>
      </c>
      <c r="B124" s="13"/>
      <c r="C124" s="33"/>
      <c r="D124" s="34"/>
      <c r="E124" s="34"/>
      <c r="F124" s="34"/>
      <c r="G124" s="34"/>
      <c r="H124" s="34"/>
      <c r="I124" s="35"/>
      <c r="J124" s="82"/>
      <c r="K124" s="82"/>
      <c r="L124" s="82"/>
    </row>
    <row r="125" spans="1:12" ht="25.8" x14ac:dyDescent="0.5">
      <c r="A125" s="158">
        <v>2</v>
      </c>
      <c r="B125" s="118"/>
      <c r="C125" s="159"/>
      <c r="D125" s="107"/>
      <c r="E125" s="107"/>
      <c r="F125" s="107"/>
      <c r="G125" s="107"/>
      <c r="H125" s="107"/>
      <c r="I125" s="160"/>
      <c r="J125" s="161"/>
      <c r="K125" s="161"/>
      <c r="L125" s="161"/>
    </row>
    <row r="126" spans="1:12" ht="25.8" x14ac:dyDescent="0.5">
      <c r="A126" s="12">
        <v>3</v>
      </c>
      <c r="B126" s="13"/>
      <c r="C126" s="33"/>
      <c r="D126" s="34"/>
      <c r="E126" s="34"/>
      <c r="F126" s="34"/>
      <c r="G126" s="34"/>
      <c r="H126" s="34"/>
      <c r="I126" s="35"/>
      <c r="J126" s="82"/>
      <c r="K126" s="82"/>
      <c r="L126" s="82"/>
    </row>
    <row r="127" spans="1:12" ht="25.8" x14ac:dyDescent="0.5">
      <c r="A127" s="158">
        <v>4</v>
      </c>
      <c r="B127" s="118"/>
      <c r="C127" s="159"/>
      <c r="D127" s="107"/>
      <c r="E127" s="107"/>
      <c r="F127" s="107"/>
      <c r="G127" s="107"/>
      <c r="H127" s="107"/>
      <c r="I127" s="160"/>
      <c r="J127" s="161"/>
      <c r="K127" s="161"/>
      <c r="L127" s="161"/>
    </row>
    <row r="128" spans="1:12" ht="25.8" x14ac:dyDescent="0.5">
      <c r="A128" s="12">
        <v>5</v>
      </c>
      <c r="B128" s="13"/>
      <c r="C128" s="33"/>
      <c r="D128" s="34"/>
      <c r="E128" s="34"/>
      <c r="F128" s="34"/>
      <c r="G128" s="34"/>
      <c r="H128" s="34"/>
      <c r="I128" s="35"/>
      <c r="J128" s="82"/>
      <c r="K128" s="82"/>
      <c r="L128" s="82"/>
    </row>
    <row r="129" spans="1:12" ht="25.8" x14ac:dyDescent="0.5">
      <c r="A129" s="158">
        <v>6</v>
      </c>
      <c r="B129" s="118"/>
      <c r="C129" s="159"/>
      <c r="D129" s="107"/>
      <c r="E129" s="107"/>
      <c r="F129" s="107"/>
      <c r="G129" s="107"/>
      <c r="H129" s="107"/>
      <c r="I129" s="160"/>
      <c r="J129" s="161"/>
      <c r="K129" s="161"/>
      <c r="L129" s="161"/>
    </row>
    <row r="130" spans="1:12" ht="25.8" x14ac:dyDescent="0.5">
      <c r="A130" s="12">
        <v>7</v>
      </c>
      <c r="B130" s="13"/>
      <c r="C130" s="33"/>
      <c r="D130" s="34"/>
      <c r="E130" s="34"/>
      <c r="F130" s="34"/>
      <c r="G130" s="34"/>
      <c r="H130" s="34"/>
      <c r="I130" s="35"/>
      <c r="J130" s="82"/>
      <c r="K130" s="82"/>
      <c r="L130" s="82"/>
    </row>
    <row r="131" spans="1:12" ht="25.8" x14ac:dyDescent="0.5">
      <c r="A131" s="158">
        <v>8</v>
      </c>
      <c r="B131" s="118"/>
      <c r="C131" s="159"/>
      <c r="D131" s="107"/>
      <c r="E131" s="107"/>
      <c r="F131" s="107"/>
      <c r="G131" s="107"/>
      <c r="H131" s="107"/>
      <c r="I131" s="160"/>
      <c r="J131" s="161"/>
      <c r="K131" s="161"/>
      <c r="L131" s="161"/>
    </row>
    <row r="132" spans="1:12" ht="25.8" x14ac:dyDescent="0.5">
      <c r="A132" s="12">
        <v>9</v>
      </c>
      <c r="B132" s="148"/>
      <c r="C132" s="149"/>
      <c r="D132" s="137"/>
      <c r="E132" s="137"/>
      <c r="F132" s="137"/>
      <c r="G132" s="137"/>
      <c r="H132" s="137"/>
      <c r="I132" s="150"/>
      <c r="J132" s="151"/>
      <c r="K132" s="151"/>
      <c r="L132" s="151"/>
    </row>
    <row r="133" spans="1:12" ht="25.8" x14ac:dyDescent="0.5">
      <c r="A133" s="158">
        <v>10</v>
      </c>
      <c r="B133" s="118"/>
      <c r="C133" s="159"/>
      <c r="D133" s="107"/>
      <c r="E133" s="107"/>
      <c r="F133" s="107"/>
      <c r="G133" s="107"/>
      <c r="H133" s="107"/>
      <c r="I133" s="160"/>
      <c r="J133" s="161"/>
      <c r="K133" s="161"/>
      <c r="L133" s="161"/>
    </row>
    <row r="134" spans="1:12" ht="25.8" x14ac:dyDescent="0.5">
      <c r="A134" s="12">
        <v>11</v>
      </c>
      <c r="B134" s="148"/>
      <c r="C134" s="149"/>
      <c r="D134" s="137"/>
      <c r="E134" s="137"/>
      <c r="F134" s="137"/>
      <c r="G134" s="137"/>
      <c r="H134" s="137"/>
      <c r="I134" s="150"/>
      <c r="J134" s="151"/>
      <c r="K134" s="151"/>
      <c r="L134" s="151"/>
    </row>
    <row r="135" spans="1:12" ht="25.8" x14ac:dyDescent="0.5">
      <c r="A135" s="158">
        <v>12</v>
      </c>
      <c r="B135" s="118"/>
      <c r="C135" s="159"/>
      <c r="D135" s="107"/>
      <c r="E135" s="107"/>
      <c r="F135" s="107"/>
      <c r="G135" s="107"/>
      <c r="H135" s="107"/>
      <c r="I135" s="160"/>
      <c r="J135" s="161"/>
      <c r="K135" s="161"/>
      <c r="L135" s="161"/>
    </row>
    <row r="137" spans="1:12" ht="21.6" thickBot="1" x14ac:dyDescent="0.45">
      <c r="A137" s="3" t="s">
        <v>43</v>
      </c>
    </row>
    <row r="138" spans="1:12" ht="25.8" x14ac:dyDescent="0.5">
      <c r="A138" s="42" t="s">
        <v>9</v>
      </c>
      <c r="B138" s="43" t="s">
        <v>1</v>
      </c>
      <c r="C138" s="44" t="s">
        <v>10</v>
      </c>
      <c r="D138" s="45" t="s">
        <v>11</v>
      </c>
      <c r="E138" s="45" t="s">
        <v>12</v>
      </c>
      <c r="F138" s="45" t="s">
        <v>18</v>
      </c>
      <c r="G138" s="45" t="s">
        <v>13</v>
      </c>
      <c r="H138" s="45" t="s">
        <v>14</v>
      </c>
      <c r="I138" s="46" t="s">
        <v>15</v>
      </c>
      <c r="J138" s="81" t="s">
        <v>46</v>
      </c>
      <c r="K138" s="81" t="s">
        <v>47</v>
      </c>
      <c r="L138" s="81" t="s">
        <v>48</v>
      </c>
    </row>
    <row r="139" spans="1:12" ht="25.8" x14ac:dyDescent="0.5">
      <c r="A139" s="147">
        <v>1</v>
      </c>
      <c r="B139" s="148"/>
      <c r="C139" s="149"/>
      <c r="D139" s="137"/>
      <c r="E139" s="137"/>
      <c r="F139" s="137"/>
      <c r="G139" s="137"/>
      <c r="H139" s="137"/>
      <c r="I139" s="150"/>
      <c r="J139" s="151"/>
      <c r="K139" s="151"/>
      <c r="L139" s="151"/>
    </row>
    <row r="140" spans="1:12" ht="25.8" x14ac:dyDescent="0.5">
      <c r="A140" s="158">
        <v>2</v>
      </c>
      <c r="B140" s="118"/>
      <c r="C140" s="159"/>
      <c r="D140" s="107"/>
      <c r="E140" s="107"/>
      <c r="F140" s="107"/>
      <c r="G140" s="107"/>
      <c r="H140" s="107"/>
      <c r="I140" s="160"/>
      <c r="J140" s="161"/>
      <c r="K140" s="161"/>
      <c r="L140" s="161"/>
    </row>
    <row r="141" spans="1:12" ht="25.8" x14ac:dyDescent="0.5">
      <c r="A141" s="147">
        <v>3</v>
      </c>
      <c r="B141" s="148"/>
      <c r="C141" s="149"/>
      <c r="D141" s="137"/>
      <c r="E141" s="137"/>
      <c r="F141" s="137"/>
      <c r="G141" s="137"/>
      <c r="H141" s="137"/>
      <c r="I141" s="150"/>
      <c r="J141" s="151"/>
      <c r="K141" s="151"/>
      <c r="L141" s="151"/>
    </row>
    <row r="142" spans="1:12" ht="25.8" x14ac:dyDescent="0.5">
      <c r="A142" s="158">
        <v>4</v>
      </c>
      <c r="B142" s="118"/>
      <c r="C142" s="159"/>
      <c r="D142" s="107"/>
      <c r="E142" s="107"/>
      <c r="F142" s="107"/>
      <c r="G142" s="107"/>
      <c r="H142" s="107"/>
      <c r="I142" s="160"/>
      <c r="J142" s="161"/>
      <c r="K142" s="161"/>
      <c r="L142" s="161"/>
    </row>
    <row r="143" spans="1:12" ht="25.8" x14ac:dyDescent="0.5">
      <c r="A143" s="147">
        <v>5</v>
      </c>
      <c r="B143" s="148"/>
      <c r="C143" s="149"/>
      <c r="D143" s="137"/>
      <c r="E143" s="137"/>
      <c r="F143" s="137"/>
      <c r="G143" s="137"/>
      <c r="H143" s="137"/>
      <c r="I143" s="150"/>
      <c r="J143" s="151"/>
      <c r="K143" s="151"/>
      <c r="L143" s="151"/>
    </row>
    <row r="144" spans="1:12" ht="25.8" x14ac:dyDescent="0.5">
      <c r="A144" s="158">
        <v>6</v>
      </c>
      <c r="B144" s="118"/>
      <c r="C144" s="159"/>
      <c r="D144" s="107"/>
      <c r="E144" s="107"/>
      <c r="F144" s="107"/>
      <c r="G144" s="107"/>
      <c r="H144" s="107"/>
      <c r="I144" s="160"/>
      <c r="J144" s="161"/>
      <c r="K144" s="161"/>
      <c r="L144" s="161"/>
    </row>
    <row r="145" spans="1:12" ht="25.8" x14ac:dyDescent="0.5">
      <c r="A145" s="147">
        <v>7</v>
      </c>
      <c r="B145" s="148"/>
      <c r="C145" s="149"/>
      <c r="D145" s="137"/>
      <c r="E145" s="137"/>
      <c r="F145" s="137"/>
      <c r="G145" s="137"/>
      <c r="H145" s="137"/>
      <c r="I145" s="150"/>
      <c r="J145" s="151"/>
      <c r="K145" s="151"/>
      <c r="L145" s="151"/>
    </row>
    <row r="146" spans="1:12" ht="25.8" x14ac:dyDescent="0.5">
      <c r="A146" s="158">
        <v>8</v>
      </c>
      <c r="B146" s="118"/>
      <c r="C146" s="159"/>
      <c r="D146" s="107"/>
      <c r="E146" s="107"/>
      <c r="F146" s="107"/>
      <c r="G146" s="107"/>
      <c r="H146" s="107"/>
      <c r="I146" s="160"/>
      <c r="J146" s="161"/>
      <c r="K146" s="161"/>
      <c r="L146" s="161"/>
    </row>
    <row r="147" spans="1:12" ht="25.8" x14ac:dyDescent="0.5">
      <c r="A147" s="147">
        <v>9</v>
      </c>
      <c r="B147" s="148"/>
      <c r="C147" s="149"/>
      <c r="D147" s="137"/>
      <c r="E147" s="137"/>
      <c r="F147" s="137"/>
      <c r="G147" s="137"/>
      <c r="H147" s="137"/>
      <c r="I147" s="150"/>
      <c r="J147" s="151"/>
      <c r="K147" s="151"/>
      <c r="L147" s="151"/>
    </row>
    <row r="148" spans="1:12" ht="25.8" x14ac:dyDescent="0.5">
      <c r="A148" s="158">
        <v>10</v>
      </c>
      <c r="B148" s="118"/>
      <c r="C148" s="159"/>
      <c r="D148" s="107"/>
      <c r="E148" s="107"/>
      <c r="F148" s="107"/>
      <c r="G148" s="107"/>
      <c r="H148" s="107"/>
      <c r="I148" s="160"/>
      <c r="J148" s="161"/>
      <c r="K148" s="161"/>
      <c r="L148" s="161"/>
    </row>
    <row r="149" spans="1:12" ht="25.8" x14ac:dyDescent="0.5">
      <c r="A149" s="147">
        <v>11</v>
      </c>
      <c r="B149" s="148"/>
      <c r="C149" s="149"/>
      <c r="D149" s="137"/>
      <c r="E149" s="137"/>
      <c r="F149" s="137"/>
      <c r="G149" s="137"/>
      <c r="H149" s="137"/>
      <c r="I149" s="150"/>
      <c r="J149" s="151"/>
      <c r="K149" s="151"/>
      <c r="L149" s="151"/>
    </row>
    <row r="150" spans="1:12" ht="25.8" x14ac:dyDescent="0.5">
      <c r="A150" s="158">
        <v>12</v>
      </c>
      <c r="B150" s="169"/>
      <c r="C150" s="159"/>
      <c r="D150" s="107"/>
      <c r="E150" s="107"/>
      <c r="F150" s="107"/>
      <c r="G150" s="107"/>
      <c r="H150" s="107"/>
      <c r="I150" s="160"/>
      <c r="J150" s="161"/>
      <c r="K150" s="161"/>
      <c r="L150" s="161"/>
    </row>
    <row r="152" spans="1:12" ht="21.6" thickBot="1" x14ac:dyDescent="0.45">
      <c r="A152" s="3" t="s">
        <v>44</v>
      </c>
    </row>
    <row r="153" spans="1:12" ht="25.8" x14ac:dyDescent="0.5">
      <c r="A153" s="42" t="s">
        <v>9</v>
      </c>
      <c r="B153" s="43" t="s">
        <v>1</v>
      </c>
      <c r="C153" s="44" t="s">
        <v>10</v>
      </c>
      <c r="D153" s="45" t="s">
        <v>11</v>
      </c>
      <c r="E153" s="45" t="s">
        <v>12</v>
      </c>
      <c r="F153" s="45" t="s">
        <v>18</v>
      </c>
      <c r="G153" s="45" t="s">
        <v>13</v>
      </c>
      <c r="H153" s="45" t="s">
        <v>14</v>
      </c>
      <c r="I153" s="46" t="s">
        <v>15</v>
      </c>
      <c r="J153" s="81" t="s">
        <v>46</v>
      </c>
      <c r="K153" s="81" t="s">
        <v>47</v>
      </c>
      <c r="L153" s="81" t="s">
        <v>48</v>
      </c>
    </row>
    <row r="154" spans="1:12" ht="25.8" x14ac:dyDescent="0.5">
      <c r="A154" s="147">
        <v>1</v>
      </c>
      <c r="B154" s="148"/>
      <c r="C154" s="149"/>
      <c r="D154" s="137"/>
      <c r="E154" s="137"/>
      <c r="F154" s="137"/>
      <c r="G154" s="137"/>
      <c r="H154" s="137"/>
      <c r="I154" s="150"/>
      <c r="J154" s="151"/>
      <c r="K154" s="151"/>
      <c r="L154" s="151"/>
    </row>
    <row r="155" spans="1:12" ht="25.8" x14ac:dyDescent="0.5">
      <c r="A155" s="158">
        <v>2</v>
      </c>
      <c r="B155" s="118"/>
      <c r="C155" s="159"/>
      <c r="D155" s="107"/>
      <c r="E155" s="107"/>
      <c r="F155" s="107"/>
      <c r="G155" s="107"/>
      <c r="H155" s="107"/>
      <c r="I155" s="160"/>
      <c r="J155" s="161"/>
      <c r="K155" s="161"/>
      <c r="L155" s="161"/>
    </row>
    <row r="156" spans="1:12" ht="25.8" x14ac:dyDescent="0.5">
      <c r="A156" s="147">
        <v>3</v>
      </c>
      <c r="B156" s="148"/>
      <c r="C156" s="149"/>
      <c r="D156" s="137"/>
      <c r="E156" s="137"/>
      <c r="F156" s="137"/>
      <c r="G156" s="137"/>
      <c r="H156" s="137"/>
      <c r="I156" s="150"/>
      <c r="J156" s="151"/>
      <c r="K156" s="151"/>
      <c r="L156" s="151"/>
    </row>
    <row r="157" spans="1:12" ht="25.8" x14ac:dyDescent="0.5">
      <c r="A157" s="158">
        <v>4</v>
      </c>
      <c r="B157" s="118"/>
      <c r="C157" s="159"/>
      <c r="D157" s="107"/>
      <c r="E157" s="107"/>
      <c r="F157" s="107"/>
      <c r="G157" s="107"/>
      <c r="H157" s="107"/>
      <c r="I157" s="160"/>
      <c r="J157" s="161"/>
      <c r="K157" s="161"/>
      <c r="L157" s="161"/>
    </row>
    <row r="158" spans="1:12" ht="25.8" x14ac:dyDescent="0.5">
      <c r="A158" s="147">
        <v>5</v>
      </c>
      <c r="B158" s="148"/>
      <c r="C158" s="149"/>
      <c r="D158" s="137"/>
      <c r="E158" s="137"/>
      <c r="F158" s="137"/>
      <c r="G158" s="137"/>
      <c r="H158" s="137"/>
      <c r="I158" s="150"/>
      <c r="J158" s="151"/>
      <c r="K158" s="151"/>
      <c r="L158" s="151"/>
    </row>
    <row r="159" spans="1:12" ht="25.8" x14ac:dyDescent="0.5">
      <c r="A159" s="158">
        <v>6</v>
      </c>
      <c r="B159" s="118"/>
      <c r="C159" s="159"/>
      <c r="D159" s="107"/>
      <c r="E159" s="107"/>
      <c r="F159" s="107"/>
      <c r="G159" s="107"/>
      <c r="H159" s="107"/>
      <c r="I159" s="160"/>
      <c r="J159" s="161"/>
      <c r="K159" s="161"/>
      <c r="L159" s="161"/>
    </row>
    <row r="160" spans="1:12" ht="25.8" x14ac:dyDescent="0.5">
      <c r="A160" s="147">
        <v>7</v>
      </c>
      <c r="B160" s="148"/>
      <c r="C160" s="149"/>
      <c r="D160" s="137"/>
      <c r="E160" s="137"/>
      <c r="F160" s="137"/>
      <c r="G160" s="137"/>
      <c r="H160" s="137"/>
      <c r="I160" s="150"/>
      <c r="J160" s="151"/>
      <c r="K160" s="151"/>
      <c r="L160" s="151"/>
    </row>
    <row r="161" spans="1:12" ht="25.8" x14ac:dyDescent="0.5">
      <c r="A161" s="158">
        <v>8</v>
      </c>
      <c r="B161" s="118"/>
      <c r="C161" s="159"/>
      <c r="D161" s="107"/>
      <c r="E161" s="107"/>
      <c r="F161" s="107"/>
      <c r="G161" s="107"/>
      <c r="H161" s="107"/>
      <c r="I161" s="160"/>
      <c r="J161" s="161"/>
      <c r="K161" s="161"/>
      <c r="L161" s="161"/>
    </row>
    <row r="162" spans="1:12" ht="25.8" x14ac:dyDescent="0.5">
      <c r="A162" s="147">
        <v>9</v>
      </c>
      <c r="B162" s="148"/>
      <c r="C162" s="149"/>
      <c r="D162" s="137"/>
      <c r="E162" s="137"/>
      <c r="F162" s="137"/>
      <c r="G162" s="137"/>
      <c r="H162" s="137"/>
      <c r="I162" s="150"/>
      <c r="J162" s="151"/>
      <c r="K162" s="151"/>
      <c r="L162" s="151"/>
    </row>
    <row r="163" spans="1:12" ht="25.8" x14ac:dyDescent="0.5">
      <c r="A163" s="158">
        <v>10</v>
      </c>
      <c r="B163" s="118"/>
      <c r="C163" s="159"/>
      <c r="D163" s="107"/>
      <c r="E163" s="107"/>
      <c r="F163" s="107"/>
      <c r="G163" s="107"/>
      <c r="H163" s="107"/>
      <c r="I163" s="160"/>
      <c r="J163" s="161"/>
      <c r="K163" s="161"/>
      <c r="L163" s="161"/>
    </row>
    <row r="164" spans="1:12" ht="25.8" x14ac:dyDescent="0.5">
      <c r="A164" s="147">
        <v>11</v>
      </c>
      <c r="B164" s="148"/>
      <c r="C164" s="149"/>
      <c r="D164" s="137"/>
      <c r="E164" s="137"/>
      <c r="F164" s="137"/>
      <c r="G164" s="137"/>
      <c r="H164" s="137"/>
      <c r="I164" s="150"/>
      <c r="J164" s="151"/>
      <c r="K164" s="151"/>
      <c r="L164" s="151"/>
    </row>
    <row r="165" spans="1:12" ht="25.8" x14ac:dyDescent="0.5">
      <c r="A165" s="158">
        <v>12</v>
      </c>
      <c r="B165" s="118"/>
      <c r="C165" s="159"/>
      <c r="D165" s="107"/>
      <c r="E165" s="107"/>
      <c r="F165" s="107"/>
      <c r="G165" s="107"/>
      <c r="H165" s="107"/>
      <c r="I165" s="160"/>
      <c r="J165" s="161"/>
      <c r="K165" s="161"/>
      <c r="L165" s="161"/>
    </row>
    <row r="167" spans="1:12" ht="21.6" thickBot="1" x14ac:dyDescent="0.45">
      <c r="A167" s="3" t="s">
        <v>45</v>
      </c>
    </row>
    <row r="168" spans="1:12" ht="25.8" x14ac:dyDescent="0.5">
      <c r="A168" s="42" t="s">
        <v>9</v>
      </c>
      <c r="B168" s="43" t="s">
        <v>1</v>
      </c>
      <c r="C168" s="44" t="s">
        <v>10</v>
      </c>
      <c r="D168" s="45" t="s">
        <v>11</v>
      </c>
      <c r="E168" s="45" t="s">
        <v>12</v>
      </c>
      <c r="F168" s="45" t="s">
        <v>18</v>
      </c>
      <c r="G168" s="45" t="s">
        <v>13</v>
      </c>
      <c r="H168" s="45" t="s">
        <v>14</v>
      </c>
      <c r="I168" s="46" t="s">
        <v>15</v>
      </c>
      <c r="J168" s="81" t="s">
        <v>46</v>
      </c>
      <c r="K168" s="81" t="s">
        <v>47</v>
      </c>
      <c r="L168" s="81" t="s">
        <v>48</v>
      </c>
    </row>
    <row r="169" spans="1:12" ht="25.8" x14ac:dyDescent="0.5">
      <c r="A169" s="147">
        <v>1</v>
      </c>
      <c r="B169" s="148"/>
      <c r="C169" s="149"/>
      <c r="D169" s="137"/>
      <c r="E169" s="137"/>
      <c r="F169" s="137"/>
      <c r="G169" s="137"/>
      <c r="H169" s="137"/>
      <c r="I169" s="150"/>
      <c r="J169" s="151"/>
      <c r="K169" s="151"/>
      <c r="L169" s="151"/>
    </row>
    <row r="170" spans="1:12" ht="25.8" x14ac:dyDescent="0.5">
      <c r="A170" s="158">
        <v>2</v>
      </c>
      <c r="B170" s="118"/>
      <c r="C170" s="159"/>
      <c r="D170" s="107"/>
      <c r="E170" s="107"/>
      <c r="F170" s="107"/>
      <c r="G170" s="107"/>
      <c r="H170" s="107"/>
      <c r="I170" s="160"/>
      <c r="J170" s="161"/>
      <c r="K170" s="161"/>
      <c r="L170" s="161"/>
    </row>
    <row r="171" spans="1:12" ht="25.8" x14ac:dyDescent="0.5">
      <c r="A171" s="147">
        <v>3</v>
      </c>
      <c r="B171" s="148"/>
      <c r="C171" s="149"/>
      <c r="D171" s="137"/>
      <c r="E171" s="137"/>
      <c r="F171" s="137"/>
      <c r="G171" s="137"/>
      <c r="H171" s="137"/>
      <c r="I171" s="150"/>
      <c r="J171" s="151"/>
      <c r="K171" s="151"/>
      <c r="L171" s="151"/>
    </row>
    <row r="172" spans="1:12" ht="25.8" x14ac:dyDescent="0.5">
      <c r="A172" s="158">
        <v>4</v>
      </c>
      <c r="B172" s="118"/>
      <c r="C172" s="159"/>
      <c r="D172" s="107"/>
      <c r="E172" s="107"/>
      <c r="F172" s="107"/>
      <c r="G172" s="107"/>
      <c r="H172" s="107"/>
      <c r="I172" s="160"/>
      <c r="J172" s="161"/>
      <c r="K172" s="161"/>
      <c r="L172" s="161"/>
    </row>
    <row r="173" spans="1:12" ht="25.8" x14ac:dyDescent="0.5">
      <c r="A173" s="147">
        <v>5</v>
      </c>
      <c r="B173" s="148"/>
      <c r="C173" s="149"/>
      <c r="D173" s="137"/>
      <c r="E173" s="137"/>
      <c r="F173" s="137"/>
      <c r="G173" s="137"/>
      <c r="H173" s="137"/>
      <c r="I173" s="150"/>
      <c r="J173" s="151"/>
      <c r="K173" s="151"/>
      <c r="L173" s="151"/>
    </row>
    <row r="174" spans="1:12" ht="25.8" x14ac:dyDescent="0.5">
      <c r="A174" s="158">
        <v>6</v>
      </c>
      <c r="B174" s="118"/>
      <c r="C174" s="159"/>
      <c r="D174" s="107"/>
      <c r="E174" s="107"/>
      <c r="F174" s="107"/>
      <c r="G174" s="107"/>
      <c r="H174" s="107"/>
      <c r="I174" s="160"/>
      <c r="J174" s="161"/>
      <c r="K174" s="161"/>
      <c r="L174" s="161"/>
    </row>
    <row r="175" spans="1:12" ht="25.8" x14ac:dyDescent="0.5">
      <c r="A175" s="147">
        <v>7</v>
      </c>
      <c r="B175" s="148"/>
      <c r="C175" s="149"/>
      <c r="D175" s="137"/>
      <c r="E175" s="137"/>
      <c r="F175" s="137"/>
      <c r="G175" s="137"/>
      <c r="H175" s="137"/>
      <c r="I175" s="150"/>
      <c r="J175" s="151"/>
      <c r="K175" s="151"/>
      <c r="L175" s="151"/>
    </row>
    <row r="176" spans="1:12" ht="25.8" x14ac:dyDescent="0.5">
      <c r="A176" s="158">
        <v>8</v>
      </c>
      <c r="B176" s="118"/>
      <c r="C176" s="159"/>
      <c r="D176" s="107"/>
      <c r="E176" s="107"/>
      <c r="F176" s="107"/>
      <c r="G176" s="107"/>
      <c r="H176" s="107"/>
      <c r="I176" s="160"/>
      <c r="J176" s="161"/>
      <c r="K176" s="161"/>
      <c r="L176" s="161"/>
    </row>
    <row r="177" spans="1:12" ht="25.8" x14ac:dyDescent="0.5">
      <c r="A177" s="147">
        <v>9</v>
      </c>
      <c r="B177" s="148"/>
      <c r="C177" s="149"/>
      <c r="D177" s="137"/>
      <c r="E177" s="137"/>
      <c r="F177" s="137"/>
      <c r="G177" s="137"/>
      <c r="H177" s="137"/>
      <c r="I177" s="150"/>
      <c r="J177" s="151"/>
      <c r="K177" s="151"/>
      <c r="L177" s="151"/>
    </row>
    <row r="178" spans="1:12" ht="25.8" x14ac:dyDescent="0.5">
      <c r="A178" s="158">
        <v>10</v>
      </c>
      <c r="B178" s="118"/>
      <c r="C178" s="159"/>
      <c r="D178" s="107"/>
      <c r="E178" s="107"/>
      <c r="F178" s="107"/>
      <c r="G178" s="107"/>
      <c r="H178" s="107"/>
      <c r="I178" s="160"/>
      <c r="J178" s="161"/>
      <c r="K178" s="161"/>
      <c r="L178" s="161"/>
    </row>
    <row r="179" spans="1:12" ht="25.8" x14ac:dyDescent="0.5">
      <c r="A179" s="147">
        <v>11</v>
      </c>
      <c r="B179" s="148"/>
      <c r="C179" s="149"/>
      <c r="D179" s="137"/>
      <c r="E179" s="137"/>
      <c r="F179" s="137"/>
      <c r="G179" s="137"/>
      <c r="H179" s="137"/>
      <c r="I179" s="150"/>
      <c r="J179" s="151"/>
      <c r="K179" s="151"/>
      <c r="L179" s="151"/>
    </row>
    <row r="180" spans="1:12" ht="25.8" x14ac:dyDescent="0.5">
      <c r="A180" s="158">
        <v>12</v>
      </c>
      <c r="B180" s="118"/>
      <c r="C180" s="159"/>
      <c r="D180" s="107"/>
      <c r="E180" s="107"/>
      <c r="F180" s="107"/>
      <c r="G180" s="107"/>
      <c r="H180" s="107"/>
      <c r="I180" s="160"/>
      <c r="J180" s="161"/>
      <c r="K180" s="161"/>
      <c r="L180" s="161"/>
    </row>
  </sheetData>
  <sortState ref="A103:I108">
    <sortCondition descending="1" ref="C103:C108"/>
    <sortCondition descending="1" ref="I103:I108"/>
  </sortState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D111"/>
  <sheetViews>
    <sheetView showGridLines="0" tabSelected="1" topLeftCell="A2" zoomScale="60" zoomScaleNormal="60" workbookViewId="0">
      <selection activeCell="J9" sqref="J9"/>
    </sheetView>
  </sheetViews>
  <sheetFormatPr defaultRowHeight="14.4" x14ac:dyDescent="0.3"/>
  <cols>
    <col min="1" max="1" width="9.6640625" customWidth="1"/>
    <col min="2" max="2" width="51.44140625" customWidth="1"/>
    <col min="3" max="11" width="15.88671875" customWidth="1"/>
    <col min="12" max="24" width="15.5546875" customWidth="1"/>
    <col min="25" max="26" width="15.88671875" customWidth="1"/>
    <col min="27" max="27" width="15.88671875" hidden="1" customWidth="1"/>
    <col min="28" max="28" width="6.5546875" hidden="1" customWidth="1"/>
    <col min="29" max="32" width="9.109375" customWidth="1"/>
  </cols>
  <sheetData>
    <row r="1" spans="1:25" ht="29.4" thickBot="1" x14ac:dyDescent="0.35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25" ht="21.6" thickBot="1" x14ac:dyDescent="0.45">
      <c r="A2" s="3" t="str">
        <f>"Tabela grupy "&amp;B1</f>
        <v>Tabela grupy A</v>
      </c>
      <c r="J2" s="3"/>
    </row>
    <row r="3" spans="1:25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75" t="str">
        <f>_xlnm.Criteria</f>
        <v>A</v>
      </c>
      <c r="L3" s="176"/>
      <c r="M3" s="88"/>
      <c r="N3" s="88"/>
      <c r="O3" s="109"/>
      <c r="P3" s="109"/>
      <c r="Q3" s="109"/>
      <c r="R3" s="109"/>
      <c r="S3" s="109"/>
      <c r="T3" s="109"/>
      <c r="U3" s="109"/>
      <c r="V3" s="109"/>
      <c r="W3" s="88"/>
      <c r="X3" s="88"/>
      <c r="Y3" s="50"/>
    </row>
    <row r="4" spans="1:25" s="2" customFormat="1" ht="26.25" customHeight="1" x14ac:dyDescent="0.5">
      <c r="A4" s="12">
        <v>1</v>
      </c>
      <c r="B4" s="13" t="str">
        <f>VLOOKUP($B$1&amp;A4,'Lista Zespołów'!$A$4:$E$147,3,FALSE)</f>
        <v>Dębina Nieporęt 1</v>
      </c>
      <c r="C4" s="33">
        <f t="shared" ref="C4:C7" si="0">D4*$E$1+E4*$G$1</f>
        <v>14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t="shared" ref="F4:F15" si="2">E4+D4</f>
        <v>7</v>
      </c>
      <c r="G4" s="34">
        <f>SUM(D$21:D$33)</f>
        <v>105</v>
      </c>
      <c r="H4" s="34">
        <f>SUM(C$21:C$33)</f>
        <v>54</v>
      </c>
      <c r="I4" s="35">
        <f t="shared" ref="I4:I7" si="3">IFERROR(G4/H4,0)</f>
        <v>1.9444444444444444</v>
      </c>
      <c r="J4" s="2">
        <v>1</v>
      </c>
      <c r="K4" s="176"/>
      <c r="L4" s="176"/>
      <c r="M4" s="88"/>
      <c r="N4" s="88"/>
      <c r="O4" s="109"/>
      <c r="P4" s="109"/>
      <c r="Q4" s="109"/>
      <c r="R4" s="109"/>
      <c r="S4" s="109"/>
      <c r="T4" s="109"/>
      <c r="U4" s="109"/>
      <c r="V4" s="109"/>
      <c r="W4" s="88"/>
      <c r="X4" s="88"/>
      <c r="Y4" s="50"/>
    </row>
    <row r="5" spans="1:25" s="2" customFormat="1" ht="26.25" customHeight="1" x14ac:dyDescent="0.5">
      <c r="A5" s="14">
        <v>2</v>
      </c>
      <c r="B5" s="15" t="str">
        <f>VLOOKUP($B$1&amp;A5,'Lista Zespołów'!$A$4:$E$147,3,FALSE)</f>
        <v>Atena Warszawa 1</v>
      </c>
      <c r="C5" s="30">
        <f t="shared" si="0"/>
        <v>8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4</v>
      </c>
      <c r="E5" s="107">
        <f t="shared" si="1"/>
        <v>3</v>
      </c>
      <c r="F5" s="107">
        <f t="shared" si="2"/>
        <v>7</v>
      </c>
      <c r="G5" s="31">
        <f>SUM(F$21:F$33)</f>
        <v>80</v>
      </c>
      <c r="H5" s="31">
        <f>SUM(E$21:E$33)</f>
        <v>82</v>
      </c>
      <c r="I5" s="32">
        <f t="shared" si="3"/>
        <v>0.97560975609756095</v>
      </c>
      <c r="J5" s="2">
        <v>3</v>
      </c>
      <c r="K5" s="176"/>
      <c r="L5" s="176"/>
      <c r="M5" s="88"/>
      <c r="N5" s="88"/>
      <c r="O5" s="109"/>
      <c r="P5" s="109"/>
      <c r="Q5" s="109"/>
      <c r="R5" s="109"/>
      <c r="S5" s="109"/>
      <c r="T5" s="109"/>
      <c r="U5" s="109"/>
      <c r="V5" s="109"/>
      <c r="W5" s="88"/>
      <c r="X5" s="88"/>
      <c r="Y5" s="50"/>
    </row>
    <row r="6" spans="1:25" s="2" customFormat="1" ht="26.25" customHeight="1" x14ac:dyDescent="0.5">
      <c r="A6" s="12">
        <v>3</v>
      </c>
      <c r="B6" s="13" t="str">
        <f>VLOOKUP($B$1&amp;A6,'Lista Zespołów'!$A$4:$E$147,3,FALSE)</f>
        <v>Sparta Warszawa 1</v>
      </c>
      <c r="C6" s="33">
        <f t="shared" si="0"/>
        <v>6</v>
      </c>
      <c r="D6" s="34">
        <f t="shared" si="4"/>
        <v>3</v>
      </c>
      <c r="E6" s="34">
        <f t="shared" si="1"/>
        <v>4</v>
      </c>
      <c r="F6" s="34">
        <f t="shared" si="2"/>
        <v>7</v>
      </c>
      <c r="G6" s="34">
        <f>SUM(H$21:H$33)</f>
        <v>91</v>
      </c>
      <c r="H6" s="34">
        <f>SUM(G$21:G$33)</f>
        <v>82</v>
      </c>
      <c r="I6" s="35">
        <f t="shared" si="3"/>
        <v>1.1097560975609757</v>
      </c>
      <c r="J6" s="2">
        <v>4</v>
      </c>
      <c r="K6" s="176"/>
      <c r="L6" s="176"/>
      <c r="M6" s="88"/>
      <c r="N6" s="88"/>
      <c r="O6" s="109"/>
      <c r="P6" s="109"/>
      <c r="Q6" s="109"/>
      <c r="R6" s="109"/>
      <c r="S6" s="109"/>
      <c r="T6" s="109"/>
      <c r="U6" s="109"/>
      <c r="V6" s="109"/>
      <c r="W6" s="88"/>
      <c r="X6" s="88"/>
      <c r="Y6" s="50"/>
    </row>
    <row r="7" spans="1:25" s="2" customFormat="1" ht="26.25" customHeight="1" x14ac:dyDescent="0.5">
      <c r="A7" s="14">
        <v>4</v>
      </c>
      <c r="B7" s="15" t="str">
        <f>VLOOKUP($B$1&amp;A7,'Lista Zespołów'!$A$4:$E$147,3,FALSE)</f>
        <v>Dębina Nieporęt 2</v>
      </c>
      <c r="C7" s="30">
        <f t="shared" si="0"/>
        <v>4</v>
      </c>
      <c r="D7" s="107">
        <f t="shared" si="4"/>
        <v>2</v>
      </c>
      <c r="E7" s="107">
        <f t="shared" si="1"/>
        <v>5</v>
      </c>
      <c r="F7" s="107">
        <f t="shared" si="2"/>
        <v>7</v>
      </c>
      <c r="G7" s="31">
        <f>SUM(J$21:J$33)</f>
        <v>86</v>
      </c>
      <c r="H7" s="31">
        <f>SUM(I$21:I$33)</f>
        <v>100</v>
      </c>
      <c r="I7" s="32">
        <f t="shared" si="3"/>
        <v>0.86</v>
      </c>
      <c r="J7" s="197">
        <v>5</v>
      </c>
      <c r="K7" s="176"/>
      <c r="L7" s="176"/>
      <c r="M7" s="88"/>
      <c r="N7" s="88"/>
      <c r="O7" s="109"/>
      <c r="P7" s="109"/>
      <c r="Q7" s="109"/>
      <c r="R7" s="109"/>
      <c r="S7" s="109"/>
      <c r="T7" s="109"/>
      <c r="U7" s="109"/>
      <c r="V7" s="109"/>
      <c r="W7" s="88"/>
      <c r="X7" s="88"/>
      <c r="Y7" s="50"/>
    </row>
    <row r="8" spans="1:25" s="2" customFormat="1" ht="26.25" customHeight="1" x14ac:dyDescent="0.5">
      <c r="A8" s="12">
        <v>5</v>
      </c>
      <c r="B8" s="13" t="str">
        <f>VLOOKUP($B$1&amp;A8,'Lista Zespołów'!$A$4:$E$147,3,FALSE)</f>
        <v>Olimp Mińsk Maz. 1</v>
      </c>
      <c r="C8" s="33">
        <f>D8*$E$1+E8*$G$1</f>
        <v>4</v>
      </c>
      <c r="D8" s="34">
        <f t="shared" si="4"/>
        <v>2</v>
      </c>
      <c r="E8" s="34">
        <f t="shared" si="1"/>
        <v>5</v>
      </c>
      <c r="F8" s="34">
        <f t="shared" si="2"/>
        <v>7</v>
      </c>
      <c r="G8" s="34">
        <f>SUM(L$21:L$33)</f>
        <v>74</v>
      </c>
      <c r="H8" s="34">
        <f>SUM(K$21:K$33)</f>
        <v>89</v>
      </c>
      <c r="I8" s="35">
        <f>IFERROR(G8/H8,0)</f>
        <v>0.8314606741573034</v>
      </c>
      <c r="J8" s="197">
        <v>6</v>
      </c>
      <c r="K8" s="176"/>
      <c r="L8" s="176"/>
      <c r="M8" s="88"/>
      <c r="N8" s="88"/>
      <c r="O8" s="109"/>
      <c r="P8" s="109"/>
      <c r="Q8" s="109"/>
      <c r="R8" s="109"/>
      <c r="S8" s="109"/>
      <c r="T8" s="109"/>
      <c r="U8" s="109"/>
      <c r="V8" s="109"/>
      <c r="W8" s="88"/>
      <c r="X8" s="88"/>
      <c r="Y8" s="55"/>
    </row>
    <row r="9" spans="1:25" s="2" customFormat="1" ht="26.25" customHeight="1" x14ac:dyDescent="0.5">
      <c r="A9" s="14">
        <v>6</v>
      </c>
      <c r="B9" s="15" t="str">
        <f>VLOOKUP($B$1&amp;A9,'Lista Zespołów'!$A$4:$E$147,3,FALSE)</f>
        <v>Atena Warszawa 2</v>
      </c>
      <c r="C9" s="30">
        <f t="shared" ref="C9" si="5">D9*$E$1+E9*$G$1</f>
        <v>4</v>
      </c>
      <c r="D9" s="107">
        <f t="shared" si="4"/>
        <v>2</v>
      </c>
      <c r="E9" s="107">
        <f t="shared" si="1"/>
        <v>5</v>
      </c>
      <c r="F9" s="107">
        <f t="shared" si="2"/>
        <v>7</v>
      </c>
      <c r="G9" s="31">
        <f>SUM(N$21:N$33)</f>
        <v>79</v>
      </c>
      <c r="H9" s="31">
        <f>SUM(M$21:M$33)</f>
        <v>96</v>
      </c>
      <c r="I9" s="32">
        <f t="shared" ref="I9" si="6">IFERROR(G9/H9,0)</f>
        <v>0.82291666666666663</v>
      </c>
      <c r="J9" s="197">
        <v>7</v>
      </c>
      <c r="K9" s="176"/>
      <c r="L9" s="176"/>
      <c r="M9" s="88"/>
      <c r="N9" s="88"/>
      <c r="O9" s="109"/>
      <c r="P9" s="109"/>
      <c r="Q9" s="109"/>
      <c r="R9" s="109"/>
      <c r="S9" s="109"/>
      <c r="T9" s="109"/>
      <c r="U9" s="109"/>
      <c r="V9" s="109"/>
      <c r="W9" s="88"/>
      <c r="X9" s="88"/>
      <c r="Y9" s="50"/>
    </row>
    <row r="10" spans="1:25" s="115" customFormat="1" ht="26.25" customHeight="1" x14ac:dyDescent="0.5">
      <c r="A10" s="12">
        <v>7</v>
      </c>
      <c r="B10" s="13" t="str">
        <f>VLOOKUP($B$1&amp;A10,'Lista Zespołów'!$A$4:$E$147,3,FALSE)</f>
        <v>UKS Lesznowola 1</v>
      </c>
      <c r="C10" s="33">
        <f>D10*$E$1+E10*$G$1</f>
        <v>12</v>
      </c>
      <c r="D10" s="34">
        <f t="shared" si="4"/>
        <v>6</v>
      </c>
      <c r="E10" s="34">
        <f t="shared" si="1"/>
        <v>1</v>
      </c>
      <c r="F10" s="34">
        <f t="shared" si="2"/>
        <v>7</v>
      </c>
      <c r="G10" s="34">
        <f>SUM(P$21:P$33)</f>
        <v>105</v>
      </c>
      <c r="H10" s="34">
        <f>SUM(O$21:O$33)</f>
        <v>78</v>
      </c>
      <c r="I10" s="35">
        <f>IFERROR(G10/H10,0)</f>
        <v>1.3461538461538463</v>
      </c>
      <c r="J10" s="115">
        <v>2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5" s="2" customFormat="1" ht="26.25" customHeight="1" x14ac:dyDescent="0.5">
      <c r="A11" s="14">
        <v>8</v>
      </c>
      <c r="B11" s="15" t="str">
        <f>VLOOKUP($B$1&amp;A11,'Lista Zespołów'!$A$4:$E$147,3,FALSE)</f>
        <v>Radomka Radom 2</v>
      </c>
      <c r="C11" s="30">
        <f t="shared" ref="C11" si="7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62</v>
      </c>
      <c r="H11" s="31">
        <f>SUM(Q$21:Q$33)</f>
        <v>101</v>
      </c>
      <c r="I11" s="32">
        <f t="shared" ref="I11" si="8">IFERROR(G11/H11,0)</f>
        <v>0.61386138613861385</v>
      </c>
      <c r="J11" s="115">
        <v>8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8"/>
    </row>
    <row r="12" spans="1:25" s="115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7"/>
    </row>
    <row r="13" spans="1:25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8"/>
    </row>
    <row r="14" spans="1:25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88"/>
      <c r="L14" s="88"/>
      <c r="M14" s="88"/>
      <c r="N14" s="88"/>
      <c r="O14" s="109"/>
      <c r="P14" s="109"/>
      <c r="Q14" s="109"/>
      <c r="R14" s="109"/>
      <c r="S14" s="109"/>
      <c r="T14" s="109"/>
      <c r="U14" s="109"/>
      <c r="V14" s="109"/>
      <c r="W14" s="88"/>
      <c r="X14" s="88"/>
      <c r="Y14" s="87"/>
    </row>
    <row r="15" spans="1:25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88"/>
      <c r="L15" s="88"/>
      <c r="M15" s="88"/>
      <c r="N15" s="88"/>
      <c r="O15" s="109"/>
      <c r="P15" s="109"/>
      <c r="Q15" s="109"/>
      <c r="R15" s="109"/>
      <c r="S15" s="109"/>
      <c r="T15" s="109"/>
      <c r="U15" s="109"/>
      <c r="V15" s="109"/>
      <c r="W15" s="88"/>
      <c r="X15" s="88"/>
      <c r="Y15" s="87"/>
    </row>
    <row r="16" spans="1:25" s="2" customFormat="1" x14ac:dyDescent="0.3">
      <c r="A16" s="10"/>
      <c r="B16" s="1"/>
      <c r="C16" s="8"/>
    </row>
    <row r="17" spans="1:30" s="2" customFormat="1" ht="21" x14ac:dyDescent="0.4">
      <c r="A17" s="3" t="str">
        <f>"Mecze grupy "&amp;$B$1</f>
        <v>Mecze grupy A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30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30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  <c r="AA19" s="183"/>
      <c r="AB19" s="184"/>
    </row>
    <row r="20" spans="1:30" s="2" customFormat="1" ht="51.75" customHeight="1" thickBot="1" x14ac:dyDescent="0.55000000000000004">
      <c r="A20" s="17"/>
      <c r="B20" s="65" t="s">
        <v>1</v>
      </c>
      <c r="C20" s="177" t="str">
        <f>VLOOKUP($B$1&amp;C19,'Lista Zespołów'!$A$4:$E$147,3,FALSE)</f>
        <v>Dębina Nieporęt 1</v>
      </c>
      <c r="D20" s="178"/>
      <c r="E20" s="177" t="str">
        <f>VLOOKUP($B$1&amp;E19,'Lista Zespołów'!$A$4:$E$147,3,FALSE)</f>
        <v>Atena Warszawa 1</v>
      </c>
      <c r="F20" s="178"/>
      <c r="G20" s="177" t="str">
        <f>VLOOKUP($B$1&amp;G19,'Lista Zespołów'!$A$4:$E$147,3,FALSE)</f>
        <v>Sparta Warszawa 1</v>
      </c>
      <c r="H20" s="178"/>
      <c r="I20" s="177" t="str">
        <f>VLOOKUP($B$1&amp;I19,'Lista Zespołów'!$A$4:$E$147,3,FALSE)</f>
        <v>Dębina Nieporęt 2</v>
      </c>
      <c r="J20" s="178"/>
      <c r="K20" s="185" t="str">
        <f>VLOOKUP($B$1&amp;K19,'Lista Zespołów'!$A$4:$E$147,3,FALSE)</f>
        <v>Olimp Mińsk Maz. 1</v>
      </c>
      <c r="L20" s="186"/>
      <c r="M20" s="177" t="str">
        <f>VLOOKUP($B$1&amp;M19,'Lista Zespołów'!$A$4:$E$147,3,FALSE)</f>
        <v>Atena Warszawa 2</v>
      </c>
      <c r="N20" s="178"/>
      <c r="O20" s="177" t="str">
        <f>VLOOKUP($B$1&amp;O19,'Lista Zespołów'!$A$4:$E$147,3,FALSE)</f>
        <v>UKS Lesznowola 1</v>
      </c>
      <c r="P20" s="178"/>
      <c r="Q20" s="177" t="str">
        <f>VLOOKUP($B$1&amp;Q19,'Lista Zespołów'!$A$4:$E$147,3,FALSE)</f>
        <v>Radomka Radom 2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  <c r="AA20" s="187"/>
      <c r="AB20" s="188"/>
    </row>
    <row r="21" spans="1:30" s="2" customFormat="1" ht="73.5" customHeight="1" thickBot="1" x14ac:dyDescent="0.35">
      <c r="A21" s="67">
        <v>1</v>
      </c>
      <c r="B21" s="74" t="str">
        <f>VLOOKUP($B$1&amp;A21,'Lista Zespołów'!$A$4:$E$147,3,FALSE)</f>
        <v>Dębina Nieporęt 1</v>
      </c>
      <c r="C21" s="125" t="s">
        <v>16</v>
      </c>
      <c r="D21" s="126" t="s">
        <v>16</v>
      </c>
      <c r="E21" s="19">
        <v>15</v>
      </c>
      <c r="F21" s="27">
        <v>5</v>
      </c>
      <c r="G21" s="19">
        <v>15</v>
      </c>
      <c r="H21" s="27">
        <v>11</v>
      </c>
      <c r="I21" s="19">
        <v>15</v>
      </c>
      <c r="J21" s="27">
        <v>7</v>
      </c>
      <c r="K21" s="19">
        <v>15</v>
      </c>
      <c r="L21" s="27">
        <v>7</v>
      </c>
      <c r="M21" s="19">
        <v>15</v>
      </c>
      <c r="N21" s="27">
        <v>6</v>
      </c>
      <c r="O21" s="129">
        <v>15</v>
      </c>
      <c r="P21" s="103">
        <v>13</v>
      </c>
      <c r="Q21" s="129">
        <v>15</v>
      </c>
      <c r="R21" s="103">
        <v>5</v>
      </c>
      <c r="S21" s="129"/>
      <c r="T21" s="103"/>
      <c r="U21" s="129"/>
      <c r="V21" s="119"/>
      <c r="W21" s="131"/>
      <c r="X21" s="27"/>
      <c r="Y21" s="19"/>
      <c r="Z21" s="27"/>
      <c r="AA21" s="19"/>
      <c r="AB21" s="27"/>
    </row>
    <row r="22" spans="1:30" s="2" customFormat="1" ht="73.5" customHeight="1" thickBot="1" x14ac:dyDescent="0.35">
      <c r="A22" s="68">
        <v>2</v>
      </c>
      <c r="B22" s="75" t="str">
        <f>VLOOKUP($B$1&amp;A22,'Lista Zespołów'!$A$4:$E$147,3,FALSE)</f>
        <v>Atena Warszawa 1</v>
      </c>
      <c r="C22" s="71">
        <f>IF(F21="","",F21)</f>
        <v>5</v>
      </c>
      <c r="D22" s="72">
        <f>IF(E21="","",E21)</f>
        <v>15</v>
      </c>
      <c r="E22" s="123" t="s">
        <v>16</v>
      </c>
      <c r="F22" s="127" t="s">
        <v>16</v>
      </c>
      <c r="G22" s="23">
        <v>15</v>
      </c>
      <c r="H22" s="28">
        <v>13</v>
      </c>
      <c r="I22" s="23">
        <v>15</v>
      </c>
      <c r="J22" s="28">
        <v>13</v>
      </c>
      <c r="K22" s="23">
        <v>7</v>
      </c>
      <c r="L22" s="28">
        <v>15</v>
      </c>
      <c r="M22" s="23">
        <v>15</v>
      </c>
      <c r="N22" s="28">
        <v>7</v>
      </c>
      <c r="O22" s="130">
        <v>8</v>
      </c>
      <c r="P22" s="121">
        <v>15</v>
      </c>
      <c r="Q22" s="130">
        <v>15</v>
      </c>
      <c r="R22" s="121">
        <v>4</v>
      </c>
      <c r="S22" s="130"/>
      <c r="T22" s="121"/>
      <c r="U22" s="130"/>
      <c r="V22" s="120"/>
      <c r="W22" s="130"/>
      <c r="X22" s="28"/>
      <c r="Y22" s="23"/>
      <c r="Z22" s="28"/>
      <c r="AA22" s="23"/>
      <c r="AB22" s="28"/>
    </row>
    <row r="23" spans="1:30" s="2" customFormat="1" ht="73.5" customHeight="1" thickBot="1" x14ac:dyDescent="0.35">
      <c r="A23" s="69">
        <v>3</v>
      </c>
      <c r="B23" s="76" t="str">
        <f>VLOOKUP($B$1&amp;A23,'Lista Zespołów'!$A$4:$E$147,3,FALSE)</f>
        <v>Sparta Warszawa 1</v>
      </c>
      <c r="C23" s="70">
        <f>IF(H21="","",H21)</f>
        <v>11</v>
      </c>
      <c r="D23" s="73">
        <f>IF(G21="","",G21)</f>
        <v>15</v>
      </c>
      <c r="E23" s="70">
        <f>IF(H22="","",H22)</f>
        <v>13</v>
      </c>
      <c r="F23" s="73">
        <f>IF(G22="","",G22)</f>
        <v>15</v>
      </c>
      <c r="G23" s="128" t="s">
        <v>16</v>
      </c>
      <c r="H23" s="126" t="s">
        <v>16</v>
      </c>
      <c r="I23" s="24">
        <v>15</v>
      </c>
      <c r="J23" s="27">
        <v>8</v>
      </c>
      <c r="K23" s="24">
        <v>15</v>
      </c>
      <c r="L23" s="27">
        <v>8</v>
      </c>
      <c r="M23" s="24">
        <v>7</v>
      </c>
      <c r="N23" s="27">
        <v>15</v>
      </c>
      <c r="O23" s="131">
        <v>15</v>
      </c>
      <c r="P23" s="103">
        <v>17</v>
      </c>
      <c r="Q23" s="131">
        <v>15</v>
      </c>
      <c r="R23" s="103">
        <v>4</v>
      </c>
      <c r="S23" s="131"/>
      <c r="T23" s="103"/>
      <c r="U23" s="131"/>
      <c r="V23" s="119"/>
      <c r="W23" s="131"/>
      <c r="X23" s="27"/>
      <c r="Y23" s="24"/>
      <c r="Z23" s="27"/>
      <c r="AA23" s="24"/>
      <c r="AB23" s="27"/>
    </row>
    <row r="24" spans="1:30" s="2" customFormat="1" ht="73.5" customHeight="1" thickBot="1" x14ac:dyDescent="0.35">
      <c r="A24" s="68">
        <v>4</v>
      </c>
      <c r="B24" s="75" t="str">
        <f>VLOOKUP($B$1&amp;A24,'Lista Zespołów'!$A$4:$E$147,3,FALSE)</f>
        <v>Dębina Nieporęt 2</v>
      </c>
      <c r="C24" s="71">
        <f>IF(J21="","",J21)</f>
        <v>7</v>
      </c>
      <c r="D24" s="72">
        <f>IF(I21="","",I21)</f>
        <v>15</v>
      </c>
      <c r="E24" s="71">
        <f>IF(J22="","",J22)</f>
        <v>13</v>
      </c>
      <c r="F24" s="72">
        <f>IF(I22="","",I22)</f>
        <v>15</v>
      </c>
      <c r="G24" s="71">
        <f>IF(J23="","",J23)</f>
        <v>8</v>
      </c>
      <c r="H24" s="72">
        <f>IF(I23="","",I23)</f>
        <v>15</v>
      </c>
      <c r="I24" s="123" t="s">
        <v>16</v>
      </c>
      <c r="J24" s="127" t="s">
        <v>16</v>
      </c>
      <c r="K24" s="23">
        <v>15</v>
      </c>
      <c r="L24" s="28">
        <v>8</v>
      </c>
      <c r="M24" s="23">
        <v>18</v>
      </c>
      <c r="N24" s="28">
        <v>16</v>
      </c>
      <c r="O24" s="130">
        <v>11</v>
      </c>
      <c r="P24" s="121">
        <v>15</v>
      </c>
      <c r="Q24" s="130">
        <v>14</v>
      </c>
      <c r="R24" s="121">
        <v>16</v>
      </c>
      <c r="S24" s="130"/>
      <c r="T24" s="121"/>
      <c r="U24" s="130"/>
      <c r="V24" s="120"/>
      <c r="W24" s="130"/>
      <c r="X24" s="28"/>
      <c r="Y24" s="23"/>
      <c r="Z24" s="28"/>
      <c r="AA24" s="23"/>
      <c r="AB24" s="28"/>
    </row>
    <row r="25" spans="1:30" s="2" customFormat="1" ht="73.5" customHeight="1" thickBot="1" x14ac:dyDescent="0.35">
      <c r="A25" s="68">
        <v>5</v>
      </c>
      <c r="B25" s="75" t="str">
        <f>VLOOKUP($B$1&amp;A25,'Lista Zespołów'!$A$4:$E$147,3,FALSE)</f>
        <v>Olimp Mińsk Maz. 1</v>
      </c>
      <c r="C25" s="71">
        <f>IF(L21="","",L21)</f>
        <v>7</v>
      </c>
      <c r="D25" s="72">
        <f>IF(K21="","",K21)</f>
        <v>15</v>
      </c>
      <c r="E25" s="71">
        <f>IF(L22="","",L22)</f>
        <v>15</v>
      </c>
      <c r="F25" s="72">
        <f>IF(K22="","",K22)</f>
        <v>7</v>
      </c>
      <c r="G25" s="71">
        <f>IF(L23="","",L23)</f>
        <v>8</v>
      </c>
      <c r="H25" s="72">
        <f>IF(K23="","",K23)</f>
        <v>15</v>
      </c>
      <c r="I25" s="71">
        <f>IF(L24="","",L24)</f>
        <v>8</v>
      </c>
      <c r="J25" s="72">
        <f>IF(K24="","",K24)</f>
        <v>15</v>
      </c>
      <c r="K25" s="123" t="s">
        <v>16</v>
      </c>
      <c r="L25" s="122" t="s">
        <v>16</v>
      </c>
      <c r="M25" s="24">
        <v>11</v>
      </c>
      <c r="N25" s="27">
        <v>15</v>
      </c>
      <c r="O25" s="131">
        <v>10</v>
      </c>
      <c r="P25" s="103">
        <v>15</v>
      </c>
      <c r="Q25" s="131">
        <v>15</v>
      </c>
      <c r="R25" s="103">
        <v>7</v>
      </c>
      <c r="S25" s="131"/>
      <c r="T25" s="103"/>
      <c r="U25" s="131"/>
      <c r="V25" s="119"/>
      <c r="W25" s="131"/>
      <c r="X25" s="27"/>
      <c r="Y25" s="23"/>
      <c r="Z25" s="28"/>
      <c r="AA25" s="23"/>
      <c r="AB25" s="28"/>
    </row>
    <row r="26" spans="1:30" s="2" customFormat="1" ht="73.5" customHeight="1" thickBot="1" x14ac:dyDescent="0.55000000000000004">
      <c r="A26" s="68">
        <v>6</v>
      </c>
      <c r="B26" s="75" t="str">
        <f>VLOOKUP($B$1&amp;A26,'Lista Zespołów'!$A$4:$E$147,3,FALSE)</f>
        <v>Atena Warszawa 2</v>
      </c>
      <c r="C26" s="71">
        <f>IF(N21="","",N21)</f>
        <v>6</v>
      </c>
      <c r="D26" s="72">
        <f>IF(M21="","",M21)</f>
        <v>15</v>
      </c>
      <c r="E26" s="71">
        <f>IF(N22="","",N22)</f>
        <v>7</v>
      </c>
      <c r="F26" s="72">
        <f>IF(M22="","",M22)</f>
        <v>15</v>
      </c>
      <c r="G26" s="71">
        <f>IF(N23="","",N23)</f>
        <v>15</v>
      </c>
      <c r="H26" s="72">
        <f>IF(M23="","",M23)</f>
        <v>7</v>
      </c>
      <c r="I26" s="71">
        <f>IF(N$24="","",N$24)</f>
        <v>16</v>
      </c>
      <c r="J26" s="72">
        <f>IF(M24="","",M24)</f>
        <v>18</v>
      </c>
      <c r="K26" s="71">
        <f>IF(N25="","",N25)</f>
        <v>15</v>
      </c>
      <c r="L26" s="72">
        <f>IF(M25="","",M25)</f>
        <v>11</v>
      </c>
      <c r="M26" s="123" t="s">
        <v>16</v>
      </c>
      <c r="N26" s="122" t="s">
        <v>16</v>
      </c>
      <c r="O26" s="130">
        <v>8</v>
      </c>
      <c r="P26" s="135">
        <v>15</v>
      </c>
      <c r="Q26" s="130">
        <v>12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  <c r="AA26" s="23"/>
      <c r="AB26" s="28"/>
      <c r="AC26" s="172"/>
      <c r="AD26" s="172"/>
    </row>
    <row r="27" spans="1:30" s="2" customFormat="1" ht="73.5" customHeight="1" thickBot="1" x14ac:dyDescent="0.35">
      <c r="A27" s="68">
        <v>7</v>
      </c>
      <c r="B27" s="75" t="str">
        <f>VLOOKUP($B$1&amp;A27,'Lista Zespołów'!$A$4:$E$147,3,FALSE)</f>
        <v>UKS Lesznowola 1</v>
      </c>
      <c r="C27" s="71">
        <f>IF(P21="","",P21)</f>
        <v>13</v>
      </c>
      <c r="D27" s="72">
        <f>IF(O21="","",O21)</f>
        <v>15</v>
      </c>
      <c r="E27" s="71">
        <f>IF(P22="","",P22)</f>
        <v>15</v>
      </c>
      <c r="F27" s="72">
        <f>IF(O22="","",O22)</f>
        <v>8</v>
      </c>
      <c r="G27" s="71">
        <f>IF(P$23="","",P$23)</f>
        <v>17</v>
      </c>
      <c r="H27" s="72">
        <f>IF(O$23="","",O$23)</f>
        <v>15</v>
      </c>
      <c r="I27" s="71">
        <f>IF(P24="","",P24)</f>
        <v>15</v>
      </c>
      <c r="J27" s="72">
        <f>IF(O$24="","",O$24)</f>
        <v>11</v>
      </c>
      <c r="K27" s="71">
        <f>IF(P$25="","",P$25)</f>
        <v>15</v>
      </c>
      <c r="L27" s="72">
        <f>IF(O$25="","",O$25)</f>
        <v>10</v>
      </c>
      <c r="M27" s="71">
        <f>IF(P$26="","",P$26)</f>
        <v>15</v>
      </c>
      <c r="N27" s="72">
        <f>IF(O$26="","",O$26)</f>
        <v>8</v>
      </c>
      <c r="O27" s="123" t="s">
        <v>16</v>
      </c>
      <c r="P27" s="122" t="s">
        <v>16</v>
      </c>
      <c r="Q27" s="130">
        <v>15</v>
      </c>
      <c r="R27" s="135">
        <v>11</v>
      </c>
      <c r="S27" s="130"/>
      <c r="T27" s="135"/>
      <c r="U27" s="130"/>
      <c r="V27" s="136"/>
      <c r="W27" s="130"/>
      <c r="X27" s="135"/>
      <c r="Y27" s="132"/>
      <c r="Z27" s="133"/>
      <c r="AA27" s="23"/>
      <c r="AB27" s="28"/>
    </row>
    <row r="28" spans="1:30" s="2" customFormat="1" ht="73.5" customHeight="1" thickBot="1" x14ac:dyDescent="0.35">
      <c r="A28" s="68">
        <v>8</v>
      </c>
      <c r="B28" s="75" t="str">
        <f>VLOOKUP($B$1&amp;A28,'Lista Zespołów'!$A$4:$E$147,3,FALSE)</f>
        <v>Radomka Radom 2</v>
      </c>
      <c r="C28" s="71">
        <f>IF(R21="","",R21)</f>
        <v>5</v>
      </c>
      <c r="D28" s="72">
        <f>IF(Q21="","",Q21)</f>
        <v>15</v>
      </c>
      <c r="E28" s="71">
        <f>IF(R22="","",R22)</f>
        <v>4</v>
      </c>
      <c r="F28" s="72">
        <f>IF(Q22="","",Q22)</f>
        <v>15</v>
      </c>
      <c r="G28" s="71">
        <f>IF(R$23="","",R$23)</f>
        <v>4</v>
      </c>
      <c r="H28" s="72">
        <f>IF(Q$23="","",Q$23)</f>
        <v>15</v>
      </c>
      <c r="I28" s="71">
        <f>IF(R24="","",R24)</f>
        <v>16</v>
      </c>
      <c r="J28" s="72">
        <f>IF(Q$24="","",Q$24)</f>
        <v>14</v>
      </c>
      <c r="K28" s="71">
        <f>IF(R$25="","",R$25)</f>
        <v>7</v>
      </c>
      <c r="L28" s="72">
        <f>IF(Q$25="","",Q$25)</f>
        <v>15</v>
      </c>
      <c r="M28" s="71">
        <f>IF(R$26="","",R$26)</f>
        <v>15</v>
      </c>
      <c r="N28" s="72">
        <f>IF(Q$26="","",Q$26)</f>
        <v>12</v>
      </c>
      <c r="O28" s="71">
        <f>IF($R$27="","",$R$27)</f>
        <v>11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  <c r="AA28" s="23"/>
      <c r="AB28" s="28"/>
    </row>
    <row r="29" spans="1:30" s="2" customFormat="1" ht="73.5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  <c r="AA29" s="23"/>
      <c r="AB29" s="28"/>
    </row>
    <row r="30" spans="1:30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  <c r="AA30" s="23"/>
      <c r="AB30" s="28"/>
    </row>
    <row r="31" spans="1:30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  <c r="AA31" s="23"/>
      <c r="AB31" s="28"/>
    </row>
    <row r="32" spans="1:30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  <c r="AA32" s="23"/>
      <c r="AB32" s="28"/>
    </row>
    <row r="33" spans="1:28" s="2" customFormat="1" ht="0.75" customHeight="1" thickBot="1" x14ac:dyDescent="0.35">
      <c r="A33" s="20"/>
      <c r="B33" s="21"/>
      <c r="C33" s="22"/>
      <c r="D33" s="29"/>
      <c r="E33" s="22"/>
      <c r="F33" s="29"/>
      <c r="G33" s="22"/>
      <c r="H33" s="29"/>
      <c r="I33" s="22"/>
      <c r="J33" s="29"/>
      <c r="K33" s="22"/>
      <c r="L33" s="29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22"/>
      <c r="Z33" s="29"/>
      <c r="AA33" s="25"/>
      <c r="AB33" s="26"/>
    </row>
    <row r="34" spans="1:28" s="2" customFormat="1" x14ac:dyDescent="0.3">
      <c r="B34" s="1"/>
      <c r="C34" s="8"/>
    </row>
    <row r="35" spans="1:28" s="2" customFormat="1" x14ac:dyDescent="0.3">
      <c r="B35" s="1"/>
      <c r="C35" s="8"/>
    </row>
    <row r="36" spans="1:28" s="2" customFormat="1" ht="17.399999999999999" x14ac:dyDescent="0.3">
      <c r="A36" s="47">
        <v>1</v>
      </c>
      <c r="B36" s="51" t="str">
        <f>VLOOKUP(H36,'Lista Zespołów'!$A$4:$E$147,3,FALSE)</f>
        <v>Dębina Nieporęt 1</v>
      </c>
      <c r="C36" s="52" t="s">
        <v>21</v>
      </c>
      <c r="D36" s="51">
        <f>VLOOKUP(J36,'Lista Zespołów'!$A$4:$E$147,3,FALSE)</f>
        <v>0</v>
      </c>
      <c r="F36" s="2" t="s">
        <v>22</v>
      </c>
      <c r="G36" s="58">
        <v>1</v>
      </c>
      <c r="H36" s="59" t="str">
        <f>$B$1&amp; 1</f>
        <v>A1</v>
      </c>
      <c r="I36" s="60" t="s">
        <v>21</v>
      </c>
      <c r="J36" s="59" t="str">
        <f>$B$1&amp; 12</f>
        <v>A12</v>
      </c>
    </row>
    <row r="37" spans="1:28" s="2" customFormat="1" ht="17.399999999999999" x14ac:dyDescent="0.3">
      <c r="A37" s="47">
        <v>2</v>
      </c>
      <c r="B37" s="51" t="str">
        <f>VLOOKUP(H37,'Lista Zespołów'!$A$4:$E$147,3,FALSE)</f>
        <v>Atena Warszawa 1</v>
      </c>
      <c r="C37" s="52" t="s">
        <v>21</v>
      </c>
      <c r="D37" s="51">
        <f>VLOOKUP(J37,'Lista Zespołów'!$A$4:$E$147,3,FALSE)</f>
        <v>0</v>
      </c>
      <c r="F37" s="2" t="s">
        <v>22</v>
      </c>
      <c r="G37" s="58">
        <v>2</v>
      </c>
      <c r="H37" s="59" t="str">
        <f>$B$1&amp; 2</f>
        <v>A2</v>
      </c>
      <c r="I37" s="60" t="s">
        <v>21</v>
      </c>
      <c r="J37" s="59" t="str">
        <f>$B$1&amp; 11</f>
        <v>A11</v>
      </c>
    </row>
    <row r="38" spans="1:28" s="2" customFormat="1" ht="17.399999999999999" x14ac:dyDescent="0.3">
      <c r="A38" s="47">
        <v>3</v>
      </c>
      <c r="B38" s="51" t="str">
        <f>VLOOKUP(H38,'Lista Zespołów'!$A$4:$E$147,3,FALSE)</f>
        <v>Sparta Warszawa 1</v>
      </c>
      <c r="C38" s="52" t="s">
        <v>21</v>
      </c>
      <c r="D38" s="51">
        <f>VLOOKUP(J38,'Lista Zespołów'!$A$4:$E$147,3,FALSE)</f>
        <v>0</v>
      </c>
      <c r="F38" s="2" t="s">
        <v>22</v>
      </c>
      <c r="G38" s="58">
        <v>3</v>
      </c>
      <c r="H38" s="59" t="str">
        <f>$B$1&amp; 3</f>
        <v>A3</v>
      </c>
      <c r="I38" s="60" t="s">
        <v>21</v>
      </c>
      <c r="J38" s="61" t="str">
        <f>$B$1&amp; 10</f>
        <v>A10</v>
      </c>
    </row>
    <row r="39" spans="1:28" s="2" customFormat="1" ht="17.399999999999999" x14ac:dyDescent="0.3">
      <c r="A39" s="47">
        <v>4</v>
      </c>
      <c r="B39" s="51" t="str">
        <f>VLOOKUP(H39,'Lista Zespołów'!$A$4:$E$147,3,FALSE)</f>
        <v>Dębina Nieporęt 2</v>
      </c>
      <c r="C39" s="52" t="s">
        <v>21</v>
      </c>
      <c r="D39" s="51">
        <f>VLOOKUP(J39,'Lista Zespołów'!$A$4:$E$147,3,FALSE)</f>
        <v>0</v>
      </c>
      <c r="F39" s="2" t="s">
        <v>22</v>
      </c>
      <c r="G39" s="58">
        <v>4</v>
      </c>
      <c r="H39" s="59" t="str">
        <f>$B$1&amp; 4</f>
        <v>A4</v>
      </c>
      <c r="I39" s="60" t="s">
        <v>21</v>
      </c>
      <c r="J39" s="61" t="str">
        <f>$B$1&amp; 9</f>
        <v>A9</v>
      </c>
    </row>
    <row r="40" spans="1:28" s="2" customFormat="1" ht="17.399999999999999" x14ac:dyDescent="0.3">
      <c r="A40" s="47">
        <v>5</v>
      </c>
      <c r="B40" s="51" t="str">
        <f>VLOOKUP(H40,'Lista Zespołów'!$A$4:$E$147,3,FALSE)</f>
        <v>Olimp Mińsk Maz. 1</v>
      </c>
      <c r="C40" s="52" t="s">
        <v>21</v>
      </c>
      <c r="D40" s="51" t="str">
        <f>VLOOKUP(J40,'Lista Zespołów'!$A$4:$E$147,3,FALSE)</f>
        <v>Radomka Radom 2</v>
      </c>
      <c r="F40" s="2" t="s">
        <v>22</v>
      </c>
      <c r="G40" s="58">
        <v>5</v>
      </c>
      <c r="H40" s="59" t="str">
        <f>$B$1&amp; 5</f>
        <v>A5</v>
      </c>
      <c r="I40" s="60" t="s">
        <v>21</v>
      </c>
      <c r="J40" s="61" t="str">
        <f>$B$1&amp; 8</f>
        <v>A8</v>
      </c>
    </row>
    <row r="41" spans="1:28" s="2" customFormat="1" ht="17.399999999999999" x14ac:dyDescent="0.3">
      <c r="A41" s="47">
        <v>6</v>
      </c>
      <c r="B41" s="51" t="str">
        <f>VLOOKUP(H41,'Lista Zespołów'!$A$4:$E$147,3,FALSE)</f>
        <v>Atena Warszawa 2</v>
      </c>
      <c r="C41" s="52" t="s">
        <v>21</v>
      </c>
      <c r="D41" s="51" t="str">
        <f>VLOOKUP(J41,'Lista Zespołów'!$A$4:$E$147,3,FALSE)</f>
        <v>UKS Lesznowola 1</v>
      </c>
      <c r="F41" s="2" t="s">
        <v>22</v>
      </c>
      <c r="G41" s="58">
        <v>6</v>
      </c>
      <c r="H41" s="59" t="str">
        <f>$B$1&amp; 6</f>
        <v>A6</v>
      </c>
      <c r="I41" s="60" t="s">
        <v>21</v>
      </c>
      <c r="J41" s="61" t="str">
        <f>$B$1&amp; 7</f>
        <v>A7</v>
      </c>
    </row>
    <row r="42" spans="1:28" s="2" customFormat="1" ht="17.399999999999999" x14ac:dyDescent="0.3">
      <c r="A42"/>
      <c r="B42" s="51"/>
      <c r="C42"/>
      <c r="D42"/>
      <c r="G42" s="62"/>
      <c r="H42" s="63"/>
      <c r="I42" s="64"/>
      <c r="J42" s="63"/>
    </row>
    <row r="43" spans="1:28" ht="17.399999999999999" x14ac:dyDescent="0.3">
      <c r="A43" s="47">
        <v>7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UKS Lesznowola 1</v>
      </c>
      <c r="F43" s="2" t="s">
        <v>22</v>
      </c>
      <c r="G43" s="47">
        <v>5</v>
      </c>
      <c r="H43" s="59" t="str">
        <f>$B$1&amp; 12</f>
        <v>A12</v>
      </c>
      <c r="I43" s="60" t="s">
        <v>21</v>
      </c>
      <c r="J43" s="59" t="str">
        <f>$B$1&amp; 7</f>
        <v>A7</v>
      </c>
    </row>
    <row r="44" spans="1:28" ht="17.399999999999999" x14ac:dyDescent="0.3">
      <c r="A44" s="47">
        <v>8</v>
      </c>
      <c r="B44" s="51" t="str">
        <f>VLOOKUP(H44,'Lista Zespołów'!$A$4:$E$147,3,FALSE)</f>
        <v>Radomka Radom 2</v>
      </c>
      <c r="C44" s="52" t="s">
        <v>21</v>
      </c>
      <c r="D44" s="51" t="str">
        <f>VLOOKUP(J44,'Lista Zespołów'!$A$4:$E$147,3,FALSE)</f>
        <v>Atena Warszawa 2</v>
      </c>
      <c r="F44" s="2" t="s">
        <v>22</v>
      </c>
      <c r="G44" s="47">
        <v>6</v>
      </c>
      <c r="H44" s="59" t="str">
        <f>$B$1&amp; 8</f>
        <v>A8</v>
      </c>
      <c r="I44" s="60" t="s">
        <v>21</v>
      </c>
      <c r="J44" s="59" t="str">
        <f>$B$1&amp; 6</f>
        <v>A6</v>
      </c>
    </row>
    <row r="45" spans="1:28" ht="17.399999999999999" x14ac:dyDescent="0.3">
      <c r="A45" s="47">
        <v>9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Olimp Mińsk Maz. 1</v>
      </c>
      <c r="F45" s="2" t="s">
        <v>22</v>
      </c>
      <c r="G45" s="47">
        <v>7</v>
      </c>
      <c r="H45" s="63" t="str">
        <f>$B$1&amp; 9</f>
        <v>A9</v>
      </c>
      <c r="I45" s="64" t="s">
        <v>21</v>
      </c>
      <c r="J45" s="63" t="str">
        <f>$B$1&amp; 5</f>
        <v>A5</v>
      </c>
    </row>
    <row r="46" spans="1:28" ht="17.399999999999999" x14ac:dyDescent="0.3">
      <c r="A46" s="47">
        <v>10</v>
      </c>
      <c r="B46" s="51">
        <f>VLOOKUP(H46,'Lista Zespołów'!$A$4:$E$147,3,FALSE)</f>
        <v>0</v>
      </c>
      <c r="C46" s="52" t="s">
        <v>21</v>
      </c>
      <c r="D46" s="51" t="str">
        <f>VLOOKUP(J46,'Lista Zespołów'!$A$4:$E$147,3,FALSE)</f>
        <v>Dębina Nieporęt 2</v>
      </c>
      <c r="F46" s="2" t="s">
        <v>22</v>
      </c>
      <c r="G46" s="47">
        <v>8</v>
      </c>
      <c r="H46" s="63" t="str">
        <f>$B$1&amp; 10</f>
        <v>A10</v>
      </c>
      <c r="I46" s="64" t="s">
        <v>21</v>
      </c>
      <c r="J46" s="63" t="str">
        <f>$B$1&amp; 4</f>
        <v>A4</v>
      </c>
    </row>
    <row r="47" spans="1:28" ht="17.399999999999999" x14ac:dyDescent="0.3">
      <c r="A47" s="47">
        <v>11</v>
      </c>
      <c r="B47" s="51">
        <f>VLOOKUP(H47,'Lista Zespołów'!$A$4:$E$147,3,FALSE)</f>
        <v>0</v>
      </c>
      <c r="C47" s="52" t="s">
        <v>21</v>
      </c>
      <c r="D47" s="51" t="str">
        <f>VLOOKUP(J47,'Lista Zespołów'!$A$4:$E$147,3,FALSE)</f>
        <v>Sparta Warszawa 1</v>
      </c>
      <c r="F47" s="2" t="s">
        <v>22</v>
      </c>
      <c r="G47" s="47">
        <v>9</v>
      </c>
      <c r="H47" s="63" t="str">
        <f>$B$1&amp; 11</f>
        <v>A11</v>
      </c>
      <c r="I47" s="64" t="s">
        <v>21</v>
      </c>
      <c r="J47" s="63" t="str">
        <f>$B$1&amp; 3</f>
        <v>A3</v>
      </c>
    </row>
    <row r="48" spans="1:28" ht="17.399999999999999" x14ac:dyDescent="0.3">
      <c r="A48" s="47">
        <v>12</v>
      </c>
      <c r="B48" s="51" t="str">
        <f>VLOOKUP(H48,'Lista Zespołów'!$A$4:$E$147,3,FALSE)</f>
        <v>Dębina Nieporęt 1</v>
      </c>
      <c r="C48" s="52" t="s">
        <v>21</v>
      </c>
      <c r="D48" s="51" t="str">
        <f>VLOOKUP(J48,'Lista Zespołów'!$A$4:$E$147,3,FALSE)</f>
        <v>Atena Warszawa 1</v>
      </c>
      <c r="F48" s="2" t="s">
        <v>22</v>
      </c>
      <c r="G48" s="47">
        <v>10</v>
      </c>
      <c r="H48" s="63" t="str">
        <f>$B$1&amp; 1</f>
        <v>A1</v>
      </c>
      <c r="I48" s="64" t="s">
        <v>21</v>
      </c>
      <c r="J48" s="63" t="str">
        <f>$B$1&amp; 2</f>
        <v>A2</v>
      </c>
    </row>
    <row r="49" spans="1:10" ht="17.399999999999999" x14ac:dyDescent="0.3">
      <c r="A49" s="47"/>
      <c r="B49" s="51"/>
      <c r="C49" s="52"/>
      <c r="D49" s="51"/>
      <c r="F49" s="2"/>
      <c r="G49" s="47"/>
      <c r="H49" s="63"/>
      <c r="I49" s="64"/>
      <c r="J49" s="63"/>
    </row>
    <row r="50" spans="1:10" ht="17.399999999999999" x14ac:dyDescent="0.3">
      <c r="A50" s="47">
        <v>13</v>
      </c>
      <c r="B50" s="51" t="str">
        <f>VLOOKUP(H50,'Lista Zespołów'!$A$4:$E$147,3,FALSE)</f>
        <v>Atena Warszawa 1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9</v>
      </c>
      <c r="H50" s="59" t="str">
        <f>$B$1&amp; 2</f>
        <v>A2</v>
      </c>
      <c r="I50" s="60" t="s">
        <v>21</v>
      </c>
      <c r="J50" s="59" t="str">
        <f>$B$1&amp; 12</f>
        <v>A12</v>
      </c>
    </row>
    <row r="51" spans="1:10" ht="17.399999999999999" x14ac:dyDescent="0.3">
      <c r="A51" s="47">
        <v>14</v>
      </c>
      <c r="B51" s="51" t="str">
        <f>VLOOKUP(H51,'Lista Zespołów'!$A$4:$E$147,3,FALSE)</f>
        <v>Sparta Warszawa 1</v>
      </c>
      <c r="C51" s="52" t="s">
        <v>21</v>
      </c>
      <c r="D51" s="51" t="str">
        <f>VLOOKUP(J51,'Lista Zespołów'!$A$4:$E$147,3,FALSE)</f>
        <v>Dębina Nieporęt 1</v>
      </c>
      <c r="F51" t="s">
        <v>22</v>
      </c>
      <c r="G51" s="47">
        <v>10</v>
      </c>
      <c r="H51" s="59" t="str">
        <f>$B$1&amp; 3</f>
        <v>A3</v>
      </c>
      <c r="I51" s="60" t="s">
        <v>21</v>
      </c>
      <c r="J51" s="59" t="str">
        <f>$B$1&amp; 1</f>
        <v>A1</v>
      </c>
    </row>
    <row r="52" spans="1:10" ht="17.399999999999999" x14ac:dyDescent="0.3">
      <c r="A52" s="47">
        <v>15</v>
      </c>
      <c r="B52" s="51" t="str">
        <f>VLOOKUP(H52,'Lista Zespołów'!$A$4:$E$147,3,FALSE)</f>
        <v>Dębina Nieporęt 2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11</v>
      </c>
      <c r="H52" s="63" t="str">
        <f>$B$1&amp; 4</f>
        <v>A4</v>
      </c>
      <c r="I52" s="64" t="s">
        <v>21</v>
      </c>
      <c r="J52" s="63" t="str">
        <f>$B$1&amp; 11</f>
        <v>A11</v>
      </c>
    </row>
    <row r="53" spans="1:10" ht="17.399999999999999" x14ac:dyDescent="0.3">
      <c r="A53" s="47">
        <v>16</v>
      </c>
      <c r="B53" s="51" t="str">
        <f>VLOOKUP(H53,'Lista Zespołów'!$A$4:$E$147,3,FALSE)</f>
        <v>Olimp Mińsk Maz. 1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12</v>
      </c>
      <c r="H53" s="63" t="str">
        <f>$B$1&amp; 5</f>
        <v>A5</v>
      </c>
      <c r="I53" s="64" t="s">
        <v>21</v>
      </c>
      <c r="J53" s="63" t="str">
        <f>$B$1&amp; 10</f>
        <v>A10</v>
      </c>
    </row>
    <row r="54" spans="1:10" ht="17.399999999999999" x14ac:dyDescent="0.3">
      <c r="A54" s="47">
        <v>17</v>
      </c>
      <c r="B54" s="51" t="str">
        <f>VLOOKUP(H54,'Lista Zespołów'!$A$4:$E$147,3,FALSE)</f>
        <v>Atena Warszawa 2</v>
      </c>
      <c r="C54" s="52" t="s">
        <v>21</v>
      </c>
      <c r="D54" s="51">
        <f>VLOOKUP(J54,'Lista Zespołów'!$A$4:$E$147,3,FALSE)</f>
        <v>0</v>
      </c>
      <c r="F54" t="s">
        <v>22</v>
      </c>
      <c r="G54" s="47">
        <v>13</v>
      </c>
      <c r="H54" s="63" t="str">
        <f>$B$1&amp; 6</f>
        <v>A6</v>
      </c>
      <c r="I54" s="64" t="s">
        <v>21</v>
      </c>
      <c r="J54" s="63" t="str">
        <f>$B$1&amp; 9</f>
        <v>A9</v>
      </c>
    </row>
    <row r="55" spans="1:10" ht="17.399999999999999" x14ac:dyDescent="0.3">
      <c r="A55" s="47">
        <v>18</v>
      </c>
      <c r="B55" s="51" t="str">
        <f>VLOOKUP(H55,'Lista Zespołów'!$A$4:$E$147,3,FALSE)</f>
        <v>UKS Lesznowola 1</v>
      </c>
      <c r="C55" s="52" t="s">
        <v>21</v>
      </c>
      <c r="D55" s="51" t="str">
        <f>VLOOKUP(J55,'Lista Zespołów'!$A$4:$E$147,3,FALSE)</f>
        <v>Radomka Radom 2</v>
      </c>
      <c r="F55" t="s">
        <v>22</v>
      </c>
      <c r="G55" s="47">
        <v>14</v>
      </c>
      <c r="H55" s="63" t="str">
        <f>$B$1&amp; 7</f>
        <v>A7</v>
      </c>
      <c r="I55" s="64" t="s">
        <v>21</v>
      </c>
      <c r="J55" s="63" t="str">
        <f>$B$1&amp; 8</f>
        <v>A8</v>
      </c>
    </row>
    <row r="56" spans="1:10" ht="17.399999999999999" x14ac:dyDescent="0.3">
      <c r="B56" s="51"/>
      <c r="G56" s="62"/>
      <c r="H56" s="63"/>
      <c r="I56" s="64"/>
      <c r="J56" s="63"/>
    </row>
    <row r="57" spans="1:10" ht="17.399999999999999" x14ac:dyDescent="0.3">
      <c r="A57" s="47">
        <v>19</v>
      </c>
      <c r="B57" s="51">
        <f>VLOOKUP(H57,'Lista Zespołów'!$A$4:$E$147,3,FALSE)</f>
        <v>0</v>
      </c>
      <c r="C57" s="52" t="s">
        <v>21</v>
      </c>
      <c r="D57" s="51" t="str">
        <f>VLOOKUP(J57,'Lista Zespołów'!$A$4:$E$147,3,FALSE)</f>
        <v>Radomka Radom 2</v>
      </c>
      <c r="F57" t="s">
        <v>22</v>
      </c>
      <c r="G57" s="47">
        <v>13</v>
      </c>
      <c r="H57" s="63" t="str">
        <f>$B$1&amp; 12</f>
        <v>A12</v>
      </c>
      <c r="I57" s="64" t="s">
        <v>21</v>
      </c>
      <c r="J57" s="63" t="str">
        <f>$B$1&amp; 8</f>
        <v>A8</v>
      </c>
    </row>
    <row r="58" spans="1:10" ht="17.399999999999999" x14ac:dyDescent="0.3">
      <c r="A58" s="47">
        <v>20</v>
      </c>
      <c r="B58" s="51">
        <f>VLOOKUP(H58,'Lista Zespołów'!$A$4:$E$147,3,FALSE)</f>
        <v>0</v>
      </c>
      <c r="C58" s="52" t="s">
        <v>21</v>
      </c>
      <c r="D58" s="51" t="str">
        <f>VLOOKUP(J58,'Lista Zespołów'!$A$4:$E$147,3,FALSE)</f>
        <v>UKS Lesznowola 1</v>
      </c>
      <c r="F58" t="s">
        <v>22</v>
      </c>
      <c r="G58" s="47">
        <v>14</v>
      </c>
      <c r="H58" s="63" t="str">
        <f>$B$1&amp; 9</f>
        <v>A9</v>
      </c>
      <c r="I58" s="64" t="s">
        <v>21</v>
      </c>
      <c r="J58" s="63" t="str">
        <f>$B$1&amp; 7</f>
        <v>A7</v>
      </c>
    </row>
    <row r="59" spans="1:10" ht="18" x14ac:dyDescent="0.35">
      <c r="A59" s="47">
        <v>21</v>
      </c>
      <c r="B59" s="51">
        <f>VLOOKUP(H59,'Lista Zespołów'!$A$4:$E$147,3,FALSE)</f>
        <v>0</v>
      </c>
      <c r="C59" s="54" t="s">
        <v>21</v>
      </c>
      <c r="D59" s="51" t="str">
        <f>VLOOKUP(J59,'Lista Zespołów'!$A$4:$E$147,3,FALSE)</f>
        <v>Atena Warszawa 2</v>
      </c>
      <c r="F59" t="s">
        <v>22</v>
      </c>
      <c r="G59" s="47">
        <v>15</v>
      </c>
      <c r="H59" s="63" t="str">
        <f>$B$1&amp; 10</f>
        <v>A10</v>
      </c>
      <c r="I59" s="64" t="s">
        <v>21</v>
      </c>
      <c r="J59" s="63" t="str">
        <f>$B$1&amp; 6</f>
        <v>A6</v>
      </c>
    </row>
    <row r="60" spans="1:10" ht="18" x14ac:dyDescent="0.35">
      <c r="A60" s="47">
        <v>22</v>
      </c>
      <c r="B60" s="51">
        <f>VLOOKUP(H60,'Lista Zespołów'!$A$4:$E$147,3,FALSE)</f>
        <v>0</v>
      </c>
      <c r="C60" s="54" t="s">
        <v>21</v>
      </c>
      <c r="D60" s="51" t="str">
        <f>VLOOKUP(J60,'Lista Zespołów'!$A$4:$E$147,3,FALSE)</f>
        <v>Olimp Mińsk Maz. 1</v>
      </c>
      <c r="F60" t="s">
        <v>22</v>
      </c>
      <c r="G60" s="47">
        <v>16</v>
      </c>
      <c r="H60" s="63" t="str">
        <f>$B$1&amp; 11</f>
        <v>A11</v>
      </c>
      <c r="I60" s="64" t="s">
        <v>21</v>
      </c>
      <c r="J60" s="63" t="str">
        <f>$B$1&amp; 5</f>
        <v>A5</v>
      </c>
    </row>
    <row r="61" spans="1:10" ht="18" x14ac:dyDescent="0.35">
      <c r="A61" s="47">
        <v>23</v>
      </c>
      <c r="B61" s="51" t="str">
        <f>VLOOKUP(H61,'Lista Zespołów'!$A$4:$E$147,3,FALSE)</f>
        <v>Dębina Nieporęt 1</v>
      </c>
      <c r="C61" s="54" t="s">
        <v>21</v>
      </c>
      <c r="D61" s="51" t="str">
        <f>VLOOKUP(J61,'Lista Zespołów'!$A$4:$E$147,3,FALSE)</f>
        <v>Dębina Nieporęt 2</v>
      </c>
      <c r="F61" t="s">
        <v>22</v>
      </c>
      <c r="G61" s="47">
        <v>17</v>
      </c>
      <c r="H61" s="63" t="str">
        <f>$B$1&amp; 1</f>
        <v>A1</v>
      </c>
      <c r="I61" s="64" t="s">
        <v>21</v>
      </c>
      <c r="J61" s="63" t="str">
        <f>$B$1&amp; 4</f>
        <v>A4</v>
      </c>
    </row>
    <row r="62" spans="1:10" ht="18" x14ac:dyDescent="0.35">
      <c r="A62" s="47">
        <v>24</v>
      </c>
      <c r="B62" s="51" t="str">
        <f>VLOOKUP(H62,'Lista Zespołów'!$A$4:$E$147,3,FALSE)</f>
        <v>Atena Warszawa 1</v>
      </c>
      <c r="C62" s="54" t="s">
        <v>21</v>
      </c>
      <c r="D62" s="51" t="str">
        <f>VLOOKUP(J62,'Lista Zespołów'!$A$4:$E$147,3,FALSE)</f>
        <v>Sparta Warszawa 1</v>
      </c>
      <c r="F62" t="s">
        <v>22</v>
      </c>
      <c r="G62" s="47">
        <v>18</v>
      </c>
      <c r="H62" s="63" t="str">
        <f t="shared" ref="H62" si="13">$B$1&amp; 2</f>
        <v>A2</v>
      </c>
      <c r="I62" s="64" t="s">
        <v>21</v>
      </c>
      <c r="J62" s="63" t="str">
        <f t="shared" ref="J62" si="14">$B$1&amp; 3</f>
        <v>A3</v>
      </c>
    </row>
    <row r="63" spans="1:10" ht="18" x14ac:dyDescent="0.35">
      <c r="A63" s="47"/>
      <c r="B63" s="51"/>
      <c r="C63" s="54"/>
      <c r="D63" s="51"/>
      <c r="G63" s="47"/>
      <c r="H63" s="63"/>
      <c r="I63" s="64"/>
      <c r="J63" s="63"/>
    </row>
    <row r="64" spans="1:10" ht="17.399999999999999" x14ac:dyDescent="0.3">
      <c r="A64" s="47">
        <v>25</v>
      </c>
      <c r="B64" s="51" t="str">
        <f>VLOOKUP(H64,'Lista Zespołów'!$A$4:$E$147,3,FALSE)</f>
        <v>Sparta Warszawa 1</v>
      </c>
      <c r="C64" s="52" t="s">
        <v>21</v>
      </c>
      <c r="D64" s="51">
        <f>VLOOKUP(J64,'Lista Zespołów'!$A$4:$E$147,3,FALSE)</f>
        <v>0</v>
      </c>
      <c r="F64" t="s">
        <v>22</v>
      </c>
      <c r="G64" s="47">
        <v>17</v>
      </c>
      <c r="H64" s="63" t="str">
        <f>$B$1&amp; 3</f>
        <v>A3</v>
      </c>
      <c r="I64" s="64" t="s">
        <v>21</v>
      </c>
      <c r="J64" s="63" t="str">
        <f>$B$1&amp; 12</f>
        <v>A12</v>
      </c>
    </row>
    <row r="65" spans="1:10" ht="18" x14ac:dyDescent="0.35">
      <c r="A65" s="47">
        <v>26</v>
      </c>
      <c r="B65" s="51" t="str">
        <f>VLOOKUP(H65,'Lista Zespołów'!$A$4:$E$147,3,FALSE)</f>
        <v>Dębina Nieporęt 2</v>
      </c>
      <c r="C65" s="54" t="s">
        <v>21</v>
      </c>
      <c r="D65" s="51" t="str">
        <f>VLOOKUP(J65,'Lista Zespołów'!$A$4:$E$147,3,FALSE)</f>
        <v>Atena Warszawa 1</v>
      </c>
      <c r="F65" t="s">
        <v>22</v>
      </c>
      <c r="G65" s="47">
        <v>18</v>
      </c>
      <c r="H65" s="63" t="str">
        <f>$B$1&amp; 4</f>
        <v>A4</v>
      </c>
      <c r="I65" s="64" t="s">
        <v>21</v>
      </c>
      <c r="J65" s="63" t="str">
        <f>$B$1&amp; 2</f>
        <v>A2</v>
      </c>
    </row>
    <row r="66" spans="1:10" ht="18" x14ac:dyDescent="0.35">
      <c r="A66" s="47">
        <v>27</v>
      </c>
      <c r="B66" s="51" t="str">
        <f>VLOOKUP(H66,'Lista Zespołów'!$A$4:$E$147,3,FALSE)</f>
        <v>Olimp Mińsk Maz. 1</v>
      </c>
      <c r="C66" s="54" t="s">
        <v>21</v>
      </c>
      <c r="D66" s="51" t="str">
        <f>VLOOKUP(J66,'Lista Zespołów'!$A$4:$E$147,3,FALSE)</f>
        <v>Dębina Nieporęt 1</v>
      </c>
      <c r="F66" t="s">
        <v>22</v>
      </c>
      <c r="G66" s="47">
        <v>19</v>
      </c>
      <c r="H66" s="63" t="str">
        <f>$B$1&amp; 5</f>
        <v>A5</v>
      </c>
      <c r="I66" s="64" t="s">
        <v>21</v>
      </c>
      <c r="J66" s="63" t="str">
        <f>$B$1&amp; 1</f>
        <v>A1</v>
      </c>
    </row>
    <row r="67" spans="1:10" ht="18" x14ac:dyDescent="0.3">
      <c r="A67" s="47">
        <v>28</v>
      </c>
      <c r="B67" s="51" t="str">
        <f>VLOOKUP(H67,'Lista Zespołów'!$A$4:$E$147,3,FALSE)</f>
        <v>Atena Warszawa 2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20</v>
      </c>
      <c r="H67" s="63" t="str">
        <f>$B$1&amp; 6</f>
        <v>A6</v>
      </c>
      <c r="I67" s="64" t="s">
        <v>21</v>
      </c>
      <c r="J67" s="63" t="str">
        <f>$B$1&amp; 11</f>
        <v>A11</v>
      </c>
    </row>
    <row r="68" spans="1:10" ht="18" x14ac:dyDescent="0.3">
      <c r="A68" s="47">
        <v>29</v>
      </c>
      <c r="B68" s="51" t="str">
        <f>VLOOKUP(H68,'Lista Zespołów'!$A$4:$E$147,3,FALSE)</f>
        <v>UKS Lesznowola 1</v>
      </c>
      <c r="C68" s="106" t="s">
        <v>21</v>
      </c>
      <c r="D68" s="51">
        <f>VLOOKUP(J68,'Lista Zespołów'!$A$4:$E$147,3,FALSE)</f>
        <v>0</v>
      </c>
      <c r="F68" t="s">
        <v>22</v>
      </c>
      <c r="G68" s="105">
        <v>21</v>
      </c>
      <c r="H68" s="63" t="str">
        <f>$B$1&amp; 7</f>
        <v>A7</v>
      </c>
      <c r="I68" s="64" t="s">
        <v>21</v>
      </c>
      <c r="J68" s="63" t="str">
        <f>$B$1&amp; 10</f>
        <v>A10</v>
      </c>
    </row>
    <row r="69" spans="1:10" ht="18" x14ac:dyDescent="0.3">
      <c r="A69" s="47">
        <v>30</v>
      </c>
      <c r="B69" s="51" t="str">
        <f>VLOOKUP(H69,'Lista Zespołów'!$A$4:$E$147,3,FALSE)</f>
        <v>Radomka Radom 2</v>
      </c>
      <c r="C69" s="106" t="s">
        <v>21</v>
      </c>
      <c r="D69" s="51">
        <f>VLOOKUP(J69,'Lista Zespołów'!$A$4:$E$147,3,FALSE)</f>
        <v>0</v>
      </c>
      <c r="F69" t="s">
        <v>22</v>
      </c>
      <c r="G69" s="105">
        <v>22</v>
      </c>
      <c r="H69" s="63" t="str">
        <f>$B$1&amp; 8</f>
        <v>A8</v>
      </c>
      <c r="I69" s="64" t="s">
        <v>21</v>
      </c>
      <c r="J69" s="63" t="str">
        <f>$B$1&amp; 9</f>
        <v>A9</v>
      </c>
    </row>
    <row r="70" spans="1:10" ht="18" x14ac:dyDescent="0.35">
      <c r="B70" s="53"/>
      <c r="C70" s="54"/>
      <c r="D70" s="53"/>
      <c r="G70" s="47"/>
      <c r="H70" s="48"/>
      <c r="I70" s="49"/>
      <c r="J70" s="48"/>
    </row>
    <row r="71" spans="1:10" ht="17.399999999999999" x14ac:dyDescent="0.3">
      <c r="A71" s="47">
        <v>31</v>
      </c>
      <c r="B71" s="51">
        <f>VLOOKUP(H71,'Lista Zespołów'!$A$4:$E$147,3,FALSE)</f>
        <v>0</v>
      </c>
      <c r="C71" s="52" t="s">
        <v>21</v>
      </c>
      <c r="D71" s="51">
        <f>VLOOKUP(J71,'Lista Zespołów'!$A$4:$E$147,3,FALSE)</f>
        <v>0</v>
      </c>
      <c r="F71" t="s">
        <v>22</v>
      </c>
      <c r="G71" s="47">
        <v>21</v>
      </c>
      <c r="H71" s="63" t="str">
        <f>$B$1&amp; 12</f>
        <v>A12</v>
      </c>
      <c r="I71" s="64" t="s">
        <v>21</v>
      </c>
      <c r="J71" s="63" t="str">
        <f>$B$1&amp; 9</f>
        <v>A9</v>
      </c>
    </row>
    <row r="72" spans="1:10" ht="18" x14ac:dyDescent="0.35">
      <c r="A72" s="47">
        <v>32</v>
      </c>
      <c r="B72" s="51">
        <f>VLOOKUP(H72,'Lista Zespołów'!$A$4:$E$147,3,FALSE)</f>
        <v>0</v>
      </c>
      <c r="C72" s="54" t="s">
        <v>21</v>
      </c>
      <c r="D72" s="51" t="str">
        <f>VLOOKUP(J72,'Lista Zespołów'!$A$4:$E$147,3,FALSE)</f>
        <v>Radomka Radom 2</v>
      </c>
      <c r="F72" t="s">
        <v>22</v>
      </c>
      <c r="G72" s="47">
        <v>22</v>
      </c>
      <c r="H72" s="63" t="str">
        <f>$B$1&amp; 10</f>
        <v>A10</v>
      </c>
      <c r="I72" s="64" t="s">
        <v>21</v>
      </c>
      <c r="J72" s="63" t="str">
        <f>$B$1&amp; 8</f>
        <v>A8</v>
      </c>
    </row>
    <row r="73" spans="1:10" ht="18" x14ac:dyDescent="0.35">
      <c r="A73" s="47">
        <v>33</v>
      </c>
      <c r="B73" s="51">
        <f>VLOOKUP(H73,'Lista Zespołów'!$A$4:$E$147,3,FALSE)</f>
        <v>0</v>
      </c>
      <c r="C73" s="54" t="s">
        <v>21</v>
      </c>
      <c r="D73" s="51" t="str">
        <f>VLOOKUP(J73,'Lista Zespołów'!$A$4:$E$147,3,FALSE)</f>
        <v>UKS Lesznowola 1</v>
      </c>
      <c r="F73" t="s">
        <v>22</v>
      </c>
      <c r="G73" s="47">
        <v>23</v>
      </c>
      <c r="H73" s="63" t="str">
        <f>$B$1&amp; 11</f>
        <v>A11</v>
      </c>
      <c r="I73" s="64" t="s">
        <v>21</v>
      </c>
      <c r="J73" s="63" t="str">
        <f>$B$1&amp; 7</f>
        <v>A7</v>
      </c>
    </row>
    <row r="74" spans="1:10" ht="18" x14ac:dyDescent="0.3">
      <c r="A74" s="47">
        <v>34</v>
      </c>
      <c r="B74" s="51" t="str">
        <f>VLOOKUP(H74,'Lista Zespołów'!$A$4:$E$147,3,FALSE)</f>
        <v>Dębina Nieporęt 1</v>
      </c>
      <c r="C74" s="106" t="s">
        <v>21</v>
      </c>
      <c r="D74" s="51" t="str">
        <f>VLOOKUP(J74,'Lista Zespołów'!$A$4:$E$147,3,FALSE)</f>
        <v>Atena Warszawa 2</v>
      </c>
      <c r="F74" t="s">
        <v>22</v>
      </c>
      <c r="G74" s="105">
        <v>24</v>
      </c>
      <c r="H74" s="63" t="str">
        <f>$B$1&amp; 1</f>
        <v>A1</v>
      </c>
      <c r="I74" s="64" t="s">
        <v>21</v>
      </c>
      <c r="J74" s="63" t="str">
        <f>$B$1&amp; 6</f>
        <v>A6</v>
      </c>
    </row>
    <row r="75" spans="1:10" ht="18" x14ac:dyDescent="0.3">
      <c r="A75" s="47">
        <v>35</v>
      </c>
      <c r="B75" s="51" t="str">
        <f>VLOOKUP(H75,'Lista Zespołów'!$A$4:$E$147,3,FALSE)</f>
        <v>Atena Warszawa 1</v>
      </c>
      <c r="C75" s="106" t="s">
        <v>21</v>
      </c>
      <c r="D75" s="51" t="str">
        <f>VLOOKUP(J75,'Lista Zespołów'!$A$4:$E$147,3,FALSE)</f>
        <v>Olimp Mińsk Maz. 1</v>
      </c>
      <c r="F75" t="s">
        <v>22</v>
      </c>
      <c r="G75" s="105">
        <v>25</v>
      </c>
      <c r="H75" s="63" t="str">
        <f>$B$1&amp; 2</f>
        <v>A2</v>
      </c>
      <c r="I75" s="64" t="s">
        <v>21</v>
      </c>
      <c r="J75" s="63" t="str">
        <f>$B$1&amp; 5</f>
        <v>A5</v>
      </c>
    </row>
    <row r="76" spans="1:10" ht="18" x14ac:dyDescent="0.3">
      <c r="A76" s="47">
        <v>36</v>
      </c>
      <c r="B76" s="51" t="str">
        <f>VLOOKUP(H76,'Lista Zespołów'!$A$4:$E$147,3,FALSE)</f>
        <v>Sparta Warszawa 1</v>
      </c>
      <c r="C76" s="106" t="s">
        <v>21</v>
      </c>
      <c r="D76" s="51" t="str">
        <f>VLOOKUP(J76,'Lista Zespołów'!$A$4:$E$147,3,FALSE)</f>
        <v>Dębina Nieporęt 2</v>
      </c>
      <c r="F76" t="s">
        <v>22</v>
      </c>
      <c r="G76" s="105">
        <v>26</v>
      </c>
      <c r="H76" s="63" t="str">
        <f t="shared" ref="H76" si="15">$B$1&amp; 3</f>
        <v>A3</v>
      </c>
      <c r="I76" s="64" t="s">
        <v>21</v>
      </c>
      <c r="J76" s="63" t="str">
        <f t="shared" ref="J76" si="16">$B$1&amp; 4</f>
        <v>A4</v>
      </c>
    </row>
    <row r="77" spans="1:10" ht="18" x14ac:dyDescent="0.35">
      <c r="B77" s="53"/>
      <c r="C77" s="54"/>
      <c r="D77" s="53"/>
      <c r="H77" s="48"/>
      <c r="I77" s="49"/>
      <c r="J77" s="48"/>
    </row>
    <row r="78" spans="1:10" ht="17.399999999999999" x14ac:dyDescent="0.3">
      <c r="A78" s="47">
        <v>37</v>
      </c>
      <c r="B78" s="51" t="str">
        <f>VLOOKUP(H78,'Lista Zespołów'!$A$4:$E$147,3,FALSE)</f>
        <v>Dębina Nieporęt 2</v>
      </c>
      <c r="C78" s="52" t="s">
        <v>21</v>
      </c>
      <c r="D78" s="51">
        <f>VLOOKUP(J78,'Lista Zespołów'!$A$4:$E$147,3,FALSE)</f>
        <v>0</v>
      </c>
      <c r="F78" t="s">
        <v>22</v>
      </c>
      <c r="G78" s="47">
        <v>25</v>
      </c>
      <c r="H78" s="63" t="str">
        <f>$B$1&amp; 4</f>
        <v>A4</v>
      </c>
      <c r="I78" s="64" t="s">
        <v>21</v>
      </c>
      <c r="J78" s="63" t="str">
        <f>$B$1&amp; 12</f>
        <v>A12</v>
      </c>
    </row>
    <row r="79" spans="1:10" ht="18" x14ac:dyDescent="0.35">
      <c r="A79" s="47">
        <v>38</v>
      </c>
      <c r="B79" s="51" t="str">
        <f>VLOOKUP(H79,'Lista Zespołów'!$A$4:$E$147,3,FALSE)</f>
        <v>Olimp Mińsk Maz. 1</v>
      </c>
      <c r="C79" s="54" t="s">
        <v>21</v>
      </c>
      <c r="D79" s="51" t="str">
        <f>VLOOKUP(J79,'Lista Zespołów'!$A$4:$E$147,3,FALSE)</f>
        <v>Sparta Warszawa 1</v>
      </c>
      <c r="F79" t="s">
        <v>22</v>
      </c>
      <c r="G79" s="47">
        <v>26</v>
      </c>
      <c r="H79" s="63" t="str">
        <f>$B$1&amp; 5</f>
        <v>A5</v>
      </c>
      <c r="I79" s="64" t="s">
        <v>21</v>
      </c>
      <c r="J79" s="63" t="str">
        <f>$B$1&amp; 3</f>
        <v>A3</v>
      </c>
    </row>
    <row r="80" spans="1:10" ht="18" x14ac:dyDescent="0.35">
      <c r="A80" s="47">
        <v>39</v>
      </c>
      <c r="B80" s="51" t="str">
        <f>VLOOKUP(H80,'Lista Zespołów'!$A$4:$E$147,3,FALSE)</f>
        <v>Atena Warszawa 2</v>
      </c>
      <c r="C80" s="54" t="s">
        <v>21</v>
      </c>
      <c r="D80" s="51" t="str">
        <f>VLOOKUP(J80,'Lista Zespołów'!$A$4:$E$147,3,FALSE)</f>
        <v>Atena Warszawa 1</v>
      </c>
      <c r="F80" t="s">
        <v>22</v>
      </c>
      <c r="G80" s="47">
        <v>27</v>
      </c>
      <c r="H80" s="63" t="str">
        <f>$B$1&amp; 6</f>
        <v>A6</v>
      </c>
      <c r="I80" s="64" t="s">
        <v>21</v>
      </c>
      <c r="J80" s="63" t="str">
        <f>$B$1&amp; 2</f>
        <v>A2</v>
      </c>
    </row>
    <row r="81" spans="1:10" ht="18" x14ac:dyDescent="0.3">
      <c r="A81" s="47">
        <v>40</v>
      </c>
      <c r="B81" s="51" t="str">
        <f>VLOOKUP(H81,'Lista Zespołów'!$A$4:$E$147,3,FALSE)</f>
        <v>UKS Lesznowola 1</v>
      </c>
      <c r="C81" s="106" t="s">
        <v>21</v>
      </c>
      <c r="D81" s="51" t="str">
        <f>VLOOKUP(J81,'Lista Zespołów'!$A$4:$E$147,3,FALSE)</f>
        <v>Dębina Nieporęt 1</v>
      </c>
      <c r="F81" t="s">
        <v>22</v>
      </c>
      <c r="G81" s="105">
        <v>28</v>
      </c>
      <c r="H81" s="63" t="str">
        <f>$B$1&amp; 7</f>
        <v>A7</v>
      </c>
      <c r="I81" s="64" t="s">
        <v>21</v>
      </c>
      <c r="J81" s="63" t="str">
        <f>$B$1&amp; 1</f>
        <v>A1</v>
      </c>
    </row>
    <row r="82" spans="1:10" ht="18" x14ac:dyDescent="0.3">
      <c r="A82" s="47">
        <v>41</v>
      </c>
      <c r="B82" s="51" t="str">
        <f>VLOOKUP(H82,'Lista Zespołów'!$A$4:$E$147,3,FALSE)</f>
        <v>Radomka Radom 2</v>
      </c>
      <c r="C82" s="106" t="s">
        <v>21</v>
      </c>
      <c r="D82" s="51">
        <f>VLOOKUP(J82,'Lista Zespołów'!$A$4:$E$147,3,FALSE)</f>
        <v>0</v>
      </c>
      <c r="F82" t="s">
        <v>22</v>
      </c>
      <c r="G82" s="105">
        <v>29</v>
      </c>
      <c r="H82" s="63" t="str">
        <f>$B$1&amp; 8</f>
        <v>A8</v>
      </c>
      <c r="I82" s="64" t="s">
        <v>21</v>
      </c>
      <c r="J82" s="63" t="str">
        <f>$B$1&amp; 11</f>
        <v>A11</v>
      </c>
    </row>
    <row r="83" spans="1:10" ht="18" x14ac:dyDescent="0.3">
      <c r="A83" s="47">
        <v>42</v>
      </c>
      <c r="B83" s="51">
        <f>VLOOKUP(H83,'Lista Zespołów'!$A$4:$E$147,3,FALSE)</f>
        <v>0</v>
      </c>
      <c r="C83" s="106" t="s">
        <v>21</v>
      </c>
      <c r="D83" s="51">
        <f>VLOOKUP(J83,'Lista Zespołów'!$A$4:$E$147,3,FALSE)</f>
        <v>0</v>
      </c>
      <c r="F83" t="s">
        <v>22</v>
      </c>
      <c r="G83" s="105">
        <v>30</v>
      </c>
      <c r="H83" s="63" t="str">
        <f>$B$1&amp; 9</f>
        <v>A9</v>
      </c>
      <c r="I83" s="64" t="s">
        <v>21</v>
      </c>
      <c r="J83" s="63" t="str">
        <f>$B$1&amp; 10</f>
        <v>A10</v>
      </c>
    </row>
    <row r="85" spans="1:10" ht="17.399999999999999" x14ac:dyDescent="0.3">
      <c r="A85" s="47">
        <v>43</v>
      </c>
      <c r="B85" s="51">
        <f>VLOOKUP(H85,'Lista Zespołów'!$A$4:$E$147,3,FALSE)</f>
        <v>0</v>
      </c>
      <c r="C85" s="52" t="s">
        <v>21</v>
      </c>
      <c r="D85" s="51">
        <f>VLOOKUP(J85,'Lista Zespołów'!$A$4:$E$147,3,FALSE)</f>
        <v>0</v>
      </c>
      <c r="F85" t="s">
        <v>22</v>
      </c>
      <c r="G85" s="47">
        <v>25</v>
      </c>
      <c r="H85" s="63" t="str">
        <f>$B$1&amp; 12</f>
        <v>A12</v>
      </c>
      <c r="I85" s="64" t="s">
        <v>21</v>
      </c>
      <c r="J85" s="63" t="str">
        <f>$B$1&amp; 10</f>
        <v>A10</v>
      </c>
    </row>
    <row r="86" spans="1:10" ht="18" x14ac:dyDescent="0.35">
      <c r="A86" s="47">
        <v>44</v>
      </c>
      <c r="B86" s="51">
        <f>VLOOKUP(H86,'Lista Zespołów'!$A$4:$E$147,3,FALSE)</f>
        <v>0</v>
      </c>
      <c r="C86" s="54" t="s">
        <v>21</v>
      </c>
      <c r="D86" s="51">
        <f>VLOOKUP(J86,'Lista Zespołów'!$A$4:$E$147,3,FALSE)</f>
        <v>0</v>
      </c>
      <c r="F86" t="s">
        <v>22</v>
      </c>
      <c r="G86" s="47">
        <v>26</v>
      </c>
      <c r="H86" s="63" t="str">
        <f>$B$1&amp; 11</f>
        <v>A11</v>
      </c>
      <c r="I86" s="64" t="s">
        <v>21</v>
      </c>
      <c r="J86" s="63" t="str">
        <f>$B$1&amp; 9</f>
        <v>A9</v>
      </c>
    </row>
    <row r="87" spans="1:10" ht="18" x14ac:dyDescent="0.35">
      <c r="A87" s="47">
        <v>45</v>
      </c>
      <c r="B87" s="51" t="str">
        <f>VLOOKUP(H87,'Lista Zespołów'!$A$4:$E$147,3,FALSE)</f>
        <v>Dębina Nieporęt 1</v>
      </c>
      <c r="C87" s="54" t="s">
        <v>21</v>
      </c>
      <c r="D87" s="51" t="str">
        <f>VLOOKUP(J87,'Lista Zespołów'!$A$4:$E$147,3,FALSE)</f>
        <v>Radomka Radom 2</v>
      </c>
      <c r="F87" t="s">
        <v>22</v>
      </c>
      <c r="G87" s="47">
        <v>27</v>
      </c>
      <c r="H87" s="63" t="str">
        <f>$B$1&amp; 1</f>
        <v>A1</v>
      </c>
      <c r="I87" s="64" t="s">
        <v>21</v>
      </c>
      <c r="J87" s="63" t="str">
        <f>$B$1&amp; 8</f>
        <v>A8</v>
      </c>
    </row>
    <row r="88" spans="1:10" ht="18" x14ac:dyDescent="0.3">
      <c r="A88" s="47">
        <v>46</v>
      </c>
      <c r="B88" s="51" t="str">
        <f>VLOOKUP(H88,'Lista Zespołów'!$A$4:$E$147,3,FALSE)</f>
        <v>Atena Warszawa 1</v>
      </c>
      <c r="C88" s="106" t="s">
        <v>21</v>
      </c>
      <c r="D88" s="51" t="str">
        <f>VLOOKUP(J88,'Lista Zespołów'!$A$4:$E$147,3,FALSE)</f>
        <v>UKS Lesznowola 1</v>
      </c>
      <c r="F88" t="s">
        <v>22</v>
      </c>
      <c r="G88" s="105">
        <v>28</v>
      </c>
      <c r="H88" s="63" t="str">
        <f>$B$1&amp; 2</f>
        <v>A2</v>
      </c>
      <c r="I88" s="64" t="s">
        <v>21</v>
      </c>
      <c r="J88" s="63" t="str">
        <f>$B$1&amp; 7</f>
        <v>A7</v>
      </c>
    </row>
    <row r="89" spans="1:10" ht="18" x14ac:dyDescent="0.3">
      <c r="A89" s="47">
        <v>47</v>
      </c>
      <c r="B89" s="51" t="str">
        <f>VLOOKUP(H89,'Lista Zespołów'!$A$4:$E$147,3,FALSE)</f>
        <v>Sparta Warszawa 1</v>
      </c>
      <c r="C89" s="106" t="s">
        <v>21</v>
      </c>
      <c r="D89" s="51" t="str">
        <f>VLOOKUP(J89,'Lista Zespołów'!$A$4:$E$147,3,FALSE)</f>
        <v>Atena Warszawa 2</v>
      </c>
      <c r="F89" t="s">
        <v>22</v>
      </c>
      <c r="G89" s="105">
        <v>29</v>
      </c>
      <c r="H89" s="63" t="str">
        <f>$B$1&amp; 3</f>
        <v>A3</v>
      </c>
      <c r="I89" s="64" t="s">
        <v>21</v>
      </c>
      <c r="J89" s="63" t="str">
        <f>$B$1&amp; 6</f>
        <v>A6</v>
      </c>
    </row>
    <row r="90" spans="1:10" ht="18" x14ac:dyDescent="0.3">
      <c r="A90" s="47">
        <v>48</v>
      </c>
      <c r="B90" s="51" t="str">
        <f>VLOOKUP(H90,'Lista Zespołów'!$A$4:$E$147,3,FALSE)</f>
        <v>Dębina Nieporęt 2</v>
      </c>
      <c r="C90" s="106" t="s">
        <v>21</v>
      </c>
      <c r="D90" s="51" t="str">
        <f>VLOOKUP(J90,'Lista Zespołów'!$A$4:$E$147,3,FALSE)</f>
        <v>Olimp Mińsk Maz. 1</v>
      </c>
      <c r="F90" t="s">
        <v>22</v>
      </c>
      <c r="G90" s="105">
        <v>30</v>
      </c>
      <c r="H90" s="63" t="str">
        <f>$B$1&amp; 4</f>
        <v>A4</v>
      </c>
      <c r="I90" s="64" t="s">
        <v>21</v>
      </c>
      <c r="J90" s="63" t="str">
        <f>$B$1&amp; 5</f>
        <v>A5</v>
      </c>
    </row>
    <row r="92" spans="1:10" ht="17.399999999999999" x14ac:dyDescent="0.3">
      <c r="A92" s="47">
        <v>49</v>
      </c>
      <c r="B92" s="51" t="str">
        <f>VLOOKUP(H92,'Lista Zespołów'!$A$4:$E$147,3,FALSE)</f>
        <v>Olimp Mińsk Maz. 1</v>
      </c>
      <c r="C92" s="52" t="s">
        <v>21</v>
      </c>
      <c r="D92" s="51">
        <f>VLOOKUP(J92,'Lista Zespołów'!$A$4:$E$147,3,FALSE)</f>
        <v>0</v>
      </c>
      <c r="F92" t="s">
        <v>22</v>
      </c>
      <c r="G92" s="47">
        <v>25</v>
      </c>
      <c r="H92" s="63" t="str">
        <f>$B$1&amp; 5</f>
        <v>A5</v>
      </c>
      <c r="I92" s="64" t="s">
        <v>21</v>
      </c>
      <c r="J92" s="63" t="str">
        <f>$B$1&amp; 12</f>
        <v>A12</v>
      </c>
    </row>
    <row r="93" spans="1:10" ht="18" x14ac:dyDescent="0.35">
      <c r="A93" s="47">
        <v>50</v>
      </c>
      <c r="B93" s="51" t="str">
        <f>VLOOKUP(H93,'Lista Zespołów'!$A$4:$E$147,3,FALSE)</f>
        <v>Atena Warszawa 2</v>
      </c>
      <c r="C93" s="54" t="s">
        <v>21</v>
      </c>
      <c r="D93" s="51" t="str">
        <f>VLOOKUP(J93,'Lista Zespołów'!$A$4:$E$147,3,FALSE)</f>
        <v>Dębina Nieporęt 2</v>
      </c>
      <c r="F93" t="s">
        <v>22</v>
      </c>
      <c r="G93" s="47">
        <v>26</v>
      </c>
      <c r="H93" s="63" t="str">
        <f>$B$1&amp; 6</f>
        <v>A6</v>
      </c>
      <c r="I93" s="64" t="s">
        <v>21</v>
      </c>
      <c r="J93" s="63" t="str">
        <f>$B$1&amp; 4</f>
        <v>A4</v>
      </c>
    </row>
    <row r="94" spans="1:10" ht="18" x14ac:dyDescent="0.35">
      <c r="A94" s="47">
        <v>51</v>
      </c>
      <c r="B94" s="51" t="str">
        <f>VLOOKUP(H94,'Lista Zespołów'!$A$4:$E$147,3,FALSE)</f>
        <v>UKS Lesznowola 1</v>
      </c>
      <c r="C94" s="54" t="s">
        <v>21</v>
      </c>
      <c r="D94" s="51" t="str">
        <f>VLOOKUP(J94,'Lista Zespołów'!$A$4:$E$147,3,FALSE)</f>
        <v>Sparta Warszawa 1</v>
      </c>
      <c r="F94" t="s">
        <v>22</v>
      </c>
      <c r="G94" s="47">
        <v>27</v>
      </c>
      <c r="H94" s="63" t="str">
        <f>$B$1&amp; 7</f>
        <v>A7</v>
      </c>
      <c r="I94" s="64" t="s">
        <v>21</v>
      </c>
      <c r="J94" s="63" t="str">
        <f>$B$1&amp; 3</f>
        <v>A3</v>
      </c>
    </row>
    <row r="95" spans="1:10" ht="18" x14ac:dyDescent="0.3">
      <c r="A95" s="47">
        <v>52</v>
      </c>
      <c r="B95" s="51" t="str">
        <f>VLOOKUP(H95,'Lista Zespołów'!$A$4:$E$147,3,FALSE)</f>
        <v>Radomka Radom 2</v>
      </c>
      <c r="C95" s="106" t="s">
        <v>21</v>
      </c>
      <c r="D95" s="51" t="str">
        <f>VLOOKUP(J95,'Lista Zespołów'!$A$4:$E$147,3,FALSE)</f>
        <v>Atena Warszawa 1</v>
      </c>
      <c r="F95" t="s">
        <v>22</v>
      </c>
      <c r="G95" s="105">
        <v>28</v>
      </c>
      <c r="H95" s="63" t="str">
        <f>$B$1&amp; 8</f>
        <v>A8</v>
      </c>
      <c r="I95" s="64" t="s">
        <v>21</v>
      </c>
      <c r="J95" s="63" t="str">
        <f>$B$1&amp; 2</f>
        <v>A2</v>
      </c>
    </row>
    <row r="96" spans="1:10" ht="18" x14ac:dyDescent="0.3">
      <c r="A96" s="47">
        <v>53</v>
      </c>
      <c r="B96" s="51">
        <f>VLOOKUP(H96,'Lista Zespołów'!$A$4:$E$147,3,FALSE)</f>
        <v>0</v>
      </c>
      <c r="C96" s="106" t="s">
        <v>21</v>
      </c>
      <c r="D96" s="51" t="str">
        <f>VLOOKUP(J96,'Lista Zespołów'!$A$4:$E$147,3,FALSE)</f>
        <v>Dębina Nieporęt 1</v>
      </c>
      <c r="F96" t="s">
        <v>22</v>
      </c>
      <c r="G96" s="105">
        <v>29</v>
      </c>
      <c r="H96" s="63" t="str">
        <f>$B$1&amp; 9</f>
        <v>A9</v>
      </c>
      <c r="I96" s="64" t="s">
        <v>21</v>
      </c>
      <c r="J96" s="63" t="str">
        <f>$B$1&amp; 1</f>
        <v>A1</v>
      </c>
    </row>
    <row r="97" spans="1:10" ht="18" x14ac:dyDescent="0.3">
      <c r="A97" s="47">
        <v>54</v>
      </c>
      <c r="B97" s="51">
        <f>VLOOKUP(H97,'Lista Zespołów'!$A$4:$E$147,3,FALSE)</f>
        <v>0</v>
      </c>
      <c r="C97" s="106" t="s">
        <v>21</v>
      </c>
      <c r="D97" s="51">
        <f>VLOOKUP(J97,'Lista Zespołów'!$A$4:$E$147,3,FALSE)</f>
        <v>0</v>
      </c>
      <c r="F97" t="s">
        <v>22</v>
      </c>
      <c r="G97" s="105">
        <v>30</v>
      </c>
      <c r="H97" s="63" t="str">
        <f>$B$1&amp; 10</f>
        <v>A10</v>
      </c>
      <c r="I97" s="64" t="s">
        <v>21</v>
      </c>
      <c r="J97" s="63" t="str">
        <f>$B$1&amp; 11</f>
        <v>A11</v>
      </c>
    </row>
    <row r="99" spans="1:10" ht="17.399999999999999" x14ac:dyDescent="0.3">
      <c r="A99" s="47">
        <v>55</v>
      </c>
      <c r="B99" s="51">
        <f>VLOOKUP(H99,'Lista Zespołów'!$A$4:$E$147,3,FALSE)</f>
        <v>0</v>
      </c>
      <c r="C99" s="52" t="s">
        <v>21</v>
      </c>
      <c r="D99" s="51">
        <f>VLOOKUP(J99,'Lista Zespołów'!$A$4:$E$147,3,FALSE)</f>
        <v>0</v>
      </c>
      <c r="F99" t="s">
        <v>22</v>
      </c>
      <c r="G99" s="47">
        <v>25</v>
      </c>
      <c r="H99" s="63" t="str">
        <f>$B$1&amp; 12</f>
        <v>A12</v>
      </c>
      <c r="I99" s="64" t="s">
        <v>21</v>
      </c>
      <c r="J99" s="63" t="str">
        <f>$B$1&amp; 11</f>
        <v>A11</v>
      </c>
    </row>
    <row r="100" spans="1:10" ht="18" x14ac:dyDescent="0.35">
      <c r="A100" s="47">
        <v>56</v>
      </c>
      <c r="B100" s="51" t="str">
        <f>VLOOKUP(H100,'Lista Zespołów'!$A$4:$E$147,3,FALSE)</f>
        <v>Dębina Nieporęt 1</v>
      </c>
      <c r="C100" s="54" t="s">
        <v>21</v>
      </c>
      <c r="D100" s="51">
        <f>VLOOKUP(J100,'Lista Zespołów'!$A$4:$E$147,3,FALSE)</f>
        <v>0</v>
      </c>
      <c r="F100" t="s">
        <v>22</v>
      </c>
      <c r="G100" s="47">
        <v>26</v>
      </c>
      <c r="H100" s="63" t="str">
        <f>$B$1&amp; 1</f>
        <v>A1</v>
      </c>
      <c r="I100" s="64" t="s">
        <v>21</v>
      </c>
      <c r="J100" s="63" t="str">
        <f>$B$1&amp; 10</f>
        <v>A10</v>
      </c>
    </row>
    <row r="101" spans="1:10" ht="18" x14ac:dyDescent="0.35">
      <c r="A101" s="47">
        <v>57</v>
      </c>
      <c r="B101" s="51" t="str">
        <f>VLOOKUP(H101,'Lista Zespołów'!$A$4:$E$147,3,FALSE)</f>
        <v>Atena Warszawa 1</v>
      </c>
      <c r="C101" s="54" t="s">
        <v>21</v>
      </c>
      <c r="D101" s="51">
        <f>VLOOKUP(J101,'Lista Zespołów'!$A$4:$E$147,3,FALSE)</f>
        <v>0</v>
      </c>
      <c r="F101" t="s">
        <v>22</v>
      </c>
      <c r="G101" s="47">
        <v>27</v>
      </c>
      <c r="H101" s="63" t="str">
        <f>$B$1&amp; 2</f>
        <v>A2</v>
      </c>
      <c r="I101" s="64" t="s">
        <v>21</v>
      </c>
      <c r="J101" s="63" t="str">
        <f>$B$1&amp; 9</f>
        <v>A9</v>
      </c>
    </row>
    <row r="102" spans="1:10" ht="18" x14ac:dyDescent="0.3">
      <c r="A102" s="47">
        <v>58</v>
      </c>
      <c r="B102" s="51" t="str">
        <f>VLOOKUP(H102,'Lista Zespołów'!$A$4:$E$147,3,FALSE)</f>
        <v>Sparta Warszawa 1</v>
      </c>
      <c r="C102" s="106" t="s">
        <v>21</v>
      </c>
      <c r="D102" s="51" t="str">
        <f>VLOOKUP(J102,'Lista Zespołów'!$A$4:$E$147,3,FALSE)</f>
        <v>Radomka Radom 2</v>
      </c>
      <c r="F102" t="s">
        <v>22</v>
      </c>
      <c r="G102" s="105">
        <v>28</v>
      </c>
      <c r="H102" s="63" t="str">
        <f>$B$1&amp; 3</f>
        <v>A3</v>
      </c>
      <c r="I102" s="64" t="s">
        <v>21</v>
      </c>
      <c r="J102" s="63" t="str">
        <f>$B$1&amp; 8</f>
        <v>A8</v>
      </c>
    </row>
    <row r="103" spans="1:10" ht="18" x14ac:dyDescent="0.3">
      <c r="A103" s="47">
        <v>59</v>
      </c>
      <c r="B103" s="51" t="str">
        <f>VLOOKUP(H103,'Lista Zespołów'!$A$4:$E$147,3,FALSE)</f>
        <v>Dębina Nieporęt 2</v>
      </c>
      <c r="C103" s="106" t="s">
        <v>21</v>
      </c>
      <c r="D103" s="51" t="str">
        <f>VLOOKUP(J103,'Lista Zespołów'!$A$4:$E$147,3,FALSE)</f>
        <v>UKS Lesznowola 1</v>
      </c>
      <c r="F103" t="s">
        <v>22</v>
      </c>
      <c r="G103" s="105">
        <v>29</v>
      </c>
      <c r="H103" s="63" t="str">
        <f>$B$1&amp; 4</f>
        <v>A4</v>
      </c>
      <c r="I103" s="64" t="s">
        <v>21</v>
      </c>
      <c r="J103" s="63" t="str">
        <f>$B$1&amp; 7</f>
        <v>A7</v>
      </c>
    </row>
    <row r="104" spans="1:10" ht="18" x14ac:dyDescent="0.3">
      <c r="A104" s="47">
        <v>60</v>
      </c>
      <c r="B104" s="51" t="str">
        <f>VLOOKUP(H104,'Lista Zespołów'!$A$4:$E$147,3,FALSE)</f>
        <v>Olimp Mińsk Maz. 1</v>
      </c>
      <c r="C104" s="106" t="s">
        <v>21</v>
      </c>
      <c r="D104" s="51" t="str">
        <f>VLOOKUP(J104,'Lista Zespołów'!$A$4:$E$147,3,FALSE)</f>
        <v>Atena Warszawa 2</v>
      </c>
      <c r="F104" t="s">
        <v>22</v>
      </c>
      <c r="G104" s="105">
        <v>30</v>
      </c>
      <c r="H104" s="63" t="str">
        <f>$B$1&amp; 5</f>
        <v>A5</v>
      </c>
      <c r="I104" s="64" t="s">
        <v>21</v>
      </c>
      <c r="J104" s="63" t="str">
        <f>$B$1&amp; 6</f>
        <v>A6</v>
      </c>
    </row>
    <row r="106" spans="1:10" ht="17.399999999999999" x14ac:dyDescent="0.3">
      <c r="A106" s="47">
        <v>61</v>
      </c>
      <c r="B106" s="51" t="str">
        <f>VLOOKUP(H106,'Lista Zespołów'!$A$4:$E$147,3,FALSE)</f>
        <v>Atena Warszawa 2</v>
      </c>
      <c r="C106" s="52" t="s">
        <v>21</v>
      </c>
      <c r="D106" s="51">
        <f>VLOOKUP(J106,'Lista Zespołów'!$A$4:$E$147,3,FALSE)</f>
        <v>0</v>
      </c>
      <c r="F106" t="s">
        <v>22</v>
      </c>
      <c r="G106" s="47">
        <v>25</v>
      </c>
      <c r="H106" s="63" t="str">
        <f>$B$1&amp; 6</f>
        <v>A6</v>
      </c>
      <c r="I106" s="64" t="s">
        <v>21</v>
      </c>
      <c r="J106" s="63" t="str">
        <f>$B$1&amp; 12</f>
        <v>A12</v>
      </c>
    </row>
    <row r="107" spans="1:10" ht="18" x14ac:dyDescent="0.35">
      <c r="A107" s="47">
        <v>62</v>
      </c>
      <c r="B107" s="51" t="str">
        <f>VLOOKUP(H107,'Lista Zespołów'!$A$4:$E$147,3,FALSE)</f>
        <v>UKS Lesznowola 1</v>
      </c>
      <c r="C107" s="54" t="s">
        <v>21</v>
      </c>
      <c r="D107" s="51" t="str">
        <f>VLOOKUP(J107,'Lista Zespołów'!$A$4:$E$147,3,FALSE)</f>
        <v>Olimp Mińsk Maz. 1</v>
      </c>
      <c r="F107" t="s">
        <v>22</v>
      </c>
      <c r="G107" s="47">
        <v>26</v>
      </c>
      <c r="H107" s="63" t="str">
        <f>$B$1&amp; 7</f>
        <v>A7</v>
      </c>
      <c r="I107" s="64" t="s">
        <v>21</v>
      </c>
      <c r="J107" s="63" t="str">
        <f>$B$1&amp; 5</f>
        <v>A5</v>
      </c>
    </row>
    <row r="108" spans="1:10" ht="18" x14ac:dyDescent="0.35">
      <c r="A108" s="47">
        <v>63</v>
      </c>
      <c r="B108" s="51" t="str">
        <f>VLOOKUP(H108,'Lista Zespołów'!$A$4:$E$147,3,FALSE)</f>
        <v>Radomka Radom 2</v>
      </c>
      <c r="C108" s="54" t="s">
        <v>21</v>
      </c>
      <c r="D108" s="51" t="str">
        <f>VLOOKUP(J108,'Lista Zespołów'!$A$4:$E$147,3,FALSE)</f>
        <v>Dębina Nieporęt 2</v>
      </c>
      <c r="F108" t="s">
        <v>22</v>
      </c>
      <c r="G108" s="47">
        <v>27</v>
      </c>
      <c r="H108" s="63" t="str">
        <f>$B$1&amp; 8</f>
        <v>A8</v>
      </c>
      <c r="I108" s="64" t="s">
        <v>21</v>
      </c>
      <c r="J108" s="63" t="str">
        <f>$B$1&amp; 4</f>
        <v>A4</v>
      </c>
    </row>
    <row r="109" spans="1:10" ht="18" x14ac:dyDescent="0.3">
      <c r="A109" s="47">
        <v>64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Sparta Warszawa 1</v>
      </c>
      <c r="F109" t="s">
        <v>22</v>
      </c>
      <c r="G109" s="105">
        <v>28</v>
      </c>
      <c r="H109" s="63" t="str">
        <f>$B$1&amp; 9</f>
        <v>A9</v>
      </c>
      <c r="I109" s="64" t="s">
        <v>21</v>
      </c>
      <c r="J109" s="63" t="str">
        <f>$B$1&amp; 3</f>
        <v>A3</v>
      </c>
    </row>
    <row r="110" spans="1:10" ht="18" x14ac:dyDescent="0.3">
      <c r="A110" s="47">
        <v>65</v>
      </c>
      <c r="B110" s="51">
        <f>VLOOKUP(H110,'Lista Zespołów'!$A$4:$E$147,3,FALSE)</f>
        <v>0</v>
      </c>
      <c r="C110" s="106" t="s">
        <v>21</v>
      </c>
      <c r="D110" s="51" t="str">
        <f>VLOOKUP(J110,'Lista Zespołów'!$A$4:$E$147,3,FALSE)</f>
        <v>Atena Warszawa 1</v>
      </c>
      <c r="F110" t="s">
        <v>22</v>
      </c>
      <c r="G110" s="105">
        <v>29</v>
      </c>
      <c r="H110" s="63" t="str">
        <f>$B$1&amp; 10</f>
        <v>A10</v>
      </c>
      <c r="I110" s="64" t="s">
        <v>21</v>
      </c>
      <c r="J110" s="63" t="str">
        <f>$B$1&amp; 2</f>
        <v>A2</v>
      </c>
    </row>
    <row r="111" spans="1:10" ht="18" x14ac:dyDescent="0.3">
      <c r="A111" s="47">
        <v>66</v>
      </c>
      <c r="B111" s="51">
        <f>VLOOKUP(H111,'Lista Zespołów'!$A$4:$E$147,3,FALSE)</f>
        <v>0</v>
      </c>
      <c r="C111" s="106" t="s">
        <v>21</v>
      </c>
      <c r="D111" s="51" t="str">
        <f>VLOOKUP(J111,'Lista Zespołów'!$A$4:$E$147,3,FALSE)</f>
        <v>Dębina Nieporęt 1</v>
      </c>
      <c r="F111" t="s">
        <v>22</v>
      </c>
      <c r="G111" s="105">
        <v>30</v>
      </c>
      <c r="H111" s="63" t="str">
        <f>$B$1&amp; 11</f>
        <v>A11</v>
      </c>
      <c r="I111" s="64" t="s">
        <v>21</v>
      </c>
      <c r="J111" s="63" t="str">
        <f>$B$1&amp; 1</f>
        <v>A1</v>
      </c>
    </row>
  </sheetData>
  <protectedRanges>
    <protectedRange password="CF7A" sqref="C22:D22" name="Rozstęp1_1"/>
  </protectedRanges>
  <mergeCells count="28">
    <mergeCell ref="W19:X19"/>
    <mergeCell ref="W20:X20"/>
    <mergeCell ref="AA20:AB20"/>
    <mergeCell ref="AA19:AB19"/>
    <mergeCell ref="O19:P19"/>
    <mergeCell ref="O20:P20"/>
    <mergeCell ref="Q19:R19"/>
    <mergeCell ref="Q20:R20"/>
    <mergeCell ref="S19:T19"/>
    <mergeCell ref="S20:T20"/>
    <mergeCell ref="U19:V19"/>
    <mergeCell ref="U20:V20"/>
    <mergeCell ref="K3:L9"/>
    <mergeCell ref="C20:D20"/>
    <mergeCell ref="E20:F20"/>
    <mergeCell ref="G20:H20"/>
    <mergeCell ref="I20:J20"/>
    <mergeCell ref="A18:Z18"/>
    <mergeCell ref="C19:D19"/>
    <mergeCell ref="E19:F19"/>
    <mergeCell ref="G19:H19"/>
    <mergeCell ref="I19:J19"/>
    <mergeCell ref="K19:L19"/>
    <mergeCell ref="Y19:Z19"/>
    <mergeCell ref="Y20:Z20"/>
    <mergeCell ref="K20:L20"/>
    <mergeCell ref="M19:N19"/>
    <mergeCell ref="M20:N2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showGridLines="0" topLeftCell="A2" zoomScale="60" zoomScaleNormal="60" workbookViewId="0">
      <selection activeCell="C6" sqref="C6"/>
    </sheetView>
  </sheetViews>
  <sheetFormatPr defaultRowHeight="14.4" x14ac:dyDescent="0.3"/>
  <cols>
    <col min="1" max="1" width="9.6640625" customWidth="1"/>
    <col min="2" max="2" width="48.44140625" bestFit="1" customWidth="1"/>
    <col min="3" max="11" width="15.88671875" customWidth="1"/>
    <col min="12" max="16" width="15.5546875" customWidth="1"/>
    <col min="17" max="26" width="15.88671875" customWidth="1"/>
  </cols>
  <sheetData>
    <row r="1" spans="1:17" ht="29.4" thickBot="1" x14ac:dyDescent="0.35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B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75" t="str">
        <f>_xlnm.Criteria</f>
        <v>B</v>
      </c>
      <c r="L3" s="176"/>
      <c r="M3" s="88"/>
      <c r="N3" s="88"/>
      <c r="O3" s="88"/>
      <c r="P3" s="88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UKS Lesznowola 2</v>
      </c>
      <c r="C4" s="33">
        <f t="shared" ref="C4:C7" si="0">D4*$E$1+E4*$G$1</f>
        <v>6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3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4</v>
      </c>
      <c r="F4" s="34">
        <f t="shared" ref="F4:F15" si="2">E4+D4</f>
        <v>7</v>
      </c>
      <c r="G4" s="34">
        <f>SUM(D$21:D$33)</f>
        <v>83</v>
      </c>
      <c r="H4" s="34">
        <f>SUM(C$21:C$33)</f>
        <v>89</v>
      </c>
      <c r="I4" s="35">
        <f t="shared" ref="I4:I7" si="3">IFERROR(G4/H4,0)</f>
        <v>0.93258426966292129</v>
      </c>
      <c r="K4" s="176"/>
      <c r="L4" s="176"/>
      <c r="M4" s="88"/>
      <c r="N4" s="88"/>
      <c r="O4" s="88"/>
      <c r="P4" s="88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Dębina Nieporęt 3</v>
      </c>
      <c r="C5" s="30">
        <f t="shared" si="0"/>
        <v>6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3</v>
      </c>
      <c r="E5" s="107">
        <f t="shared" si="1"/>
        <v>4</v>
      </c>
      <c r="F5" s="107">
        <f t="shared" si="2"/>
        <v>7</v>
      </c>
      <c r="G5" s="31">
        <f>SUM(F$21:F$33)</f>
        <v>89</v>
      </c>
      <c r="H5" s="31">
        <f>SUM(E$21:E$33)</f>
        <v>94</v>
      </c>
      <c r="I5" s="32">
        <f t="shared" si="3"/>
        <v>0.94680851063829785</v>
      </c>
      <c r="K5" s="176"/>
      <c r="L5" s="176"/>
      <c r="M5" s="88"/>
      <c r="N5" s="88"/>
      <c r="O5" s="88"/>
      <c r="P5" s="88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Akademia Wójtowicza</v>
      </c>
      <c r="C6" s="33">
        <f t="shared" si="0"/>
        <v>6</v>
      </c>
      <c r="D6" s="34">
        <f t="shared" si="4"/>
        <v>3</v>
      </c>
      <c r="E6" s="34">
        <f t="shared" si="1"/>
        <v>4</v>
      </c>
      <c r="F6" s="34">
        <f t="shared" si="2"/>
        <v>7</v>
      </c>
      <c r="G6" s="34">
        <f>SUM(H$21:H$33)</f>
        <v>92</v>
      </c>
      <c r="H6" s="34">
        <f>SUM(G$21:G$33)</f>
        <v>84</v>
      </c>
      <c r="I6" s="35">
        <f t="shared" si="3"/>
        <v>1.0952380952380953</v>
      </c>
      <c r="K6" s="176"/>
      <c r="L6" s="176"/>
      <c r="M6" s="88"/>
      <c r="N6" s="88"/>
      <c r="O6" s="88"/>
      <c r="P6" s="88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UKS Lesznowola 3</v>
      </c>
      <c r="C7" s="30">
        <f t="shared" si="0"/>
        <v>6</v>
      </c>
      <c r="D7" s="107">
        <f t="shared" si="4"/>
        <v>3</v>
      </c>
      <c r="E7" s="107">
        <f t="shared" si="1"/>
        <v>4</v>
      </c>
      <c r="F7" s="107">
        <f t="shared" si="2"/>
        <v>7</v>
      </c>
      <c r="G7" s="31">
        <f>SUM(J$21:J$33)</f>
        <v>90</v>
      </c>
      <c r="H7" s="31">
        <f>SUM(I$21:I$33)</f>
        <v>92</v>
      </c>
      <c r="I7" s="32">
        <f t="shared" si="3"/>
        <v>0.97826086956521741</v>
      </c>
      <c r="K7" s="176"/>
      <c r="L7" s="176"/>
      <c r="M7" s="88"/>
      <c r="N7" s="88"/>
      <c r="O7" s="88"/>
      <c r="P7" s="88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KKS Kozienice</v>
      </c>
      <c r="C8" s="33">
        <f>D8*$E$1+E8*$G$1</f>
        <v>12</v>
      </c>
      <c r="D8" s="34">
        <f t="shared" si="4"/>
        <v>6</v>
      </c>
      <c r="E8" s="34">
        <f t="shared" si="1"/>
        <v>1</v>
      </c>
      <c r="F8" s="34">
        <f t="shared" si="2"/>
        <v>7</v>
      </c>
      <c r="G8" s="34">
        <f>SUM(L$21:L$33)</f>
        <v>107</v>
      </c>
      <c r="H8" s="34">
        <f>SUM(K$21:K$33)</f>
        <v>83</v>
      </c>
      <c r="I8" s="35">
        <f>IFERROR(G8/H8,0)</f>
        <v>1.2891566265060241</v>
      </c>
      <c r="K8" s="176"/>
      <c r="L8" s="176"/>
      <c r="M8" s="88"/>
      <c r="N8" s="88"/>
      <c r="O8" s="88"/>
      <c r="P8" s="88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NIKE Ostrołęka 1</v>
      </c>
      <c r="C9" s="30">
        <f t="shared" ref="C9" si="5">D9*$E$1+E9*$G$1</f>
        <v>2</v>
      </c>
      <c r="D9" s="107">
        <f t="shared" si="4"/>
        <v>1</v>
      </c>
      <c r="E9" s="107">
        <f t="shared" si="1"/>
        <v>6</v>
      </c>
      <c r="F9" s="107">
        <f t="shared" si="2"/>
        <v>7</v>
      </c>
      <c r="G9" s="31">
        <f>SUM(N$21:N$33)</f>
        <v>70</v>
      </c>
      <c r="H9" s="31">
        <f>SUM(M$21:M$33)</f>
        <v>99</v>
      </c>
      <c r="I9" s="32">
        <f t="shared" ref="I9" si="6">IFERROR(G9/H9,0)</f>
        <v>0.70707070707070707</v>
      </c>
      <c r="K9" s="176"/>
      <c r="L9" s="176"/>
      <c r="M9" s="88"/>
      <c r="N9" s="88"/>
      <c r="O9" s="88"/>
      <c r="P9" s="88"/>
      <c r="Q9" s="66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SPS Konstancin</v>
      </c>
      <c r="C10" s="33">
        <f>D10*$E$1+E10*$G$1</f>
        <v>14</v>
      </c>
      <c r="D10" s="34">
        <f t="shared" si="4"/>
        <v>7</v>
      </c>
      <c r="E10" s="34">
        <f t="shared" si="1"/>
        <v>0</v>
      </c>
      <c r="F10" s="34">
        <f t="shared" si="2"/>
        <v>7</v>
      </c>
      <c r="G10" s="34">
        <f>SUM(P$21:P$33)</f>
        <v>107</v>
      </c>
      <c r="H10" s="34">
        <f>SUM(O$21:O$33)</f>
        <v>69</v>
      </c>
      <c r="I10" s="35">
        <f>IFERROR(G10/H10,0)</f>
        <v>1.5507246376811594</v>
      </c>
      <c r="K10" s="109"/>
      <c r="L10" s="109"/>
      <c r="M10" s="109"/>
      <c r="N10" s="109"/>
      <c r="O10" s="109"/>
      <c r="P10" s="109"/>
      <c r="Q10" s="108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UKS Lesznowola 4</v>
      </c>
      <c r="C11" s="30">
        <f t="shared" ref="C11" si="7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67</v>
      </c>
      <c r="H11" s="31">
        <f>SUM(Q$21:Q$33)</f>
        <v>95</v>
      </c>
      <c r="I11" s="32">
        <f t="shared" ref="I11" si="8">IFERROR(G11/H11,0)</f>
        <v>0.70526315789473681</v>
      </c>
      <c r="K11" s="109"/>
      <c r="L11" s="109"/>
      <c r="M11" s="109"/>
      <c r="N11" s="109"/>
      <c r="O11" s="109"/>
      <c r="P11" s="109"/>
      <c r="Q11" s="108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09"/>
      <c r="L12" s="109"/>
      <c r="M12" s="109"/>
      <c r="N12" s="109"/>
      <c r="O12" s="109"/>
      <c r="P12" s="109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09"/>
      <c r="L13" s="109"/>
      <c r="M13" s="109"/>
      <c r="N13" s="109"/>
      <c r="O13" s="109"/>
      <c r="P13" s="109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88"/>
      <c r="L14" s="88"/>
      <c r="M14" s="88"/>
      <c r="N14" s="88"/>
      <c r="O14" s="88"/>
      <c r="P14" s="88"/>
      <c r="Q14" s="87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88"/>
      <c r="L15" s="88"/>
      <c r="M15" s="88"/>
      <c r="N15" s="88"/>
      <c r="O15" s="88"/>
      <c r="P15" s="88"/>
      <c r="Q15" s="87"/>
    </row>
    <row r="16" spans="1:17" s="141" customFormat="1" x14ac:dyDescent="0.3">
      <c r="A16" s="138"/>
      <c r="B16" s="139"/>
      <c r="C16" s="140"/>
    </row>
    <row r="17" spans="1:26" s="2" customFormat="1" ht="21" x14ac:dyDescent="0.4">
      <c r="A17" s="3" t="str">
        <f>"Mecze grupy "&amp;$B$1</f>
        <v>Mecze grupy B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UKS Lesznowola 2</v>
      </c>
      <c r="D20" s="178"/>
      <c r="E20" s="177" t="str">
        <f>VLOOKUP($B$1&amp;E19,'Lista Zespołów'!$A$4:$E$147,3,FALSE)</f>
        <v>Dębina Nieporęt 3</v>
      </c>
      <c r="F20" s="178"/>
      <c r="G20" s="177" t="str">
        <f>VLOOKUP($B$1&amp;G19,'Lista Zespołów'!$A$4:$E$147,3,FALSE)</f>
        <v>Akademia Wójtowicza</v>
      </c>
      <c r="H20" s="178"/>
      <c r="I20" s="177" t="str">
        <f>VLOOKUP($B$1&amp;I19,'Lista Zespołów'!$A$4:$E$147,3,FALSE)</f>
        <v>UKS Lesznowola 3</v>
      </c>
      <c r="J20" s="178"/>
      <c r="K20" s="185" t="str">
        <f>VLOOKUP($B$1&amp;K19,'Lista Zespołów'!$A$4:$E$147,3,FALSE)</f>
        <v>KKS Kozienice</v>
      </c>
      <c r="L20" s="186"/>
      <c r="M20" s="177" t="str">
        <f>VLOOKUP($B$1&amp;M19,'Lista Zespołów'!$A$4:$E$147,3,FALSE)</f>
        <v>NIKE Ostrołęka 1</v>
      </c>
      <c r="N20" s="178"/>
      <c r="O20" s="177" t="str">
        <f>VLOOKUP($B$1&amp;O19,'Lista Zespołów'!$A$4:$E$147,3,FALSE)</f>
        <v>SPS Konstancin</v>
      </c>
      <c r="P20" s="178"/>
      <c r="Q20" s="177" t="str">
        <f>VLOOKUP($B$1&amp;Q19,'Lista Zespołów'!$A$4:$E$147,3,FALSE)</f>
        <v>UKS Lesznowola 4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UKS Lesznowola 2</v>
      </c>
      <c r="C21" s="125" t="s">
        <v>16</v>
      </c>
      <c r="D21" s="126" t="s">
        <v>16</v>
      </c>
      <c r="E21" s="19">
        <v>17</v>
      </c>
      <c r="F21" s="27">
        <v>15</v>
      </c>
      <c r="G21" s="19">
        <v>15</v>
      </c>
      <c r="H21" s="27">
        <v>8</v>
      </c>
      <c r="I21" s="19">
        <v>9</v>
      </c>
      <c r="J21" s="27">
        <v>15</v>
      </c>
      <c r="K21" s="19">
        <v>9</v>
      </c>
      <c r="L21" s="27">
        <v>15</v>
      </c>
      <c r="M21" s="19">
        <v>15</v>
      </c>
      <c r="N21" s="27">
        <v>6</v>
      </c>
      <c r="O21" s="129">
        <v>10</v>
      </c>
      <c r="P21" s="103">
        <v>15</v>
      </c>
      <c r="Q21" s="129">
        <v>8</v>
      </c>
      <c r="R21" s="103">
        <v>15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Dębina Nieporęt 3</v>
      </c>
      <c r="C22" s="71">
        <f>IF(F21="","",F21)</f>
        <v>15</v>
      </c>
      <c r="D22" s="72">
        <f>IF(E21="","",E21)</f>
        <v>17</v>
      </c>
      <c r="E22" s="123" t="s">
        <v>16</v>
      </c>
      <c r="F22" s="127" t="s">
        <v>16</v>
      </c>
      <c r="G22" s="23">
        <v>7</v>
      </c>
      <c r="H22" s="28">
        <v>15</v>
      </c>
      <c r="I22" s="23">
        <v>15</v>
      </c>
      <c r="J22" s="28">
        <v>13</v>
      </c>
      <c r="K22" s="23">
        <v>13</v>
      </c>
      <c r="L22" s="28">
        <v>15</v>
      </c>
      <c r="M22" s="23">
        <v>15</v>
      </c>
      <c r="N22" s="28">
        <v>13</v>
      </c>
      <c r="O22" s="130">
        <v>9</v>
      </c>
      <c r="P22" s="121">
        <v>15</v>
      </c>
      <c r="Q22" s="130">
        <v>15</v>
      </c>
      <c r="R22" s="121">
        <v>6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Akademia Wójtowicza</v>
      </c>
      <c r="C23" s="70">
        <f>IF(H21="","",H21)</f>
        <v>8</v>
      </c>
      <c r="D23" s="73">
        <f>IF(G21="","",G21)</f>
        <v>15</v>
      </c>
      <c r="E23" s="70">
        <f>IF(H22="","",H22)</f>
        <v>15</v>
      </c>
      <c r="F23" s="73">
        <f>IF(G22="","",G22)</f>
        <v>7</v>
      </c>
      <c r="G23" s="128" t="s">
        <v>16</v>
      </c>
      <c r="H23" s="126" t="s">
        <v>16</v>
      </c>
      <c r="I23" s="24">
        <v>12</v>
      </c>
      <c r="J23" s="27">
        <v>15</v>
      </c>
      <c r="K23" s="24">
        <v>16</v>
      </c>
      <c r="L23" s="27">
        <v>18</v>
      </c>
      <c r="M23" s="24">
        <v>15</v>
      </c>
      <c r="N23" s="27">
        <v>6</v>
      </c>
      <c r="O23" s="131">
        <v>11</v>
      </c>
      <c r="P23" s="103">
        <v>15</v>
      </c>
      <c r="Q23" s="131">
        <v>15</v>
      </c>
      <c r="R23" s="103">
        <v>8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UKS Lesznowola 3</v>
      </c>
      <c r="C24" s="71">
        <f>IF(J21="","",J21)</f>
        <v>15</v>
      </c>
      <c r="D24" s="72">
        <f>IF(I21="","",I21)</f>
        <v>9</v>
      </c>
      <c r="E24" s="71">
        <f>IF(J22="","",J22)</f>
        <v>13</v>
      </c>
      <c r="F24" s="72">
        <f>IF(I22="","",I22)</f>
        <v>15</v>
      </c>
      <c r="G24" s="71">
        <f>IF(J23="","",J23)</f>
        <v>15</v>
      </c>
      <c r="H24" s="72">
        <f>IF(I23="","",I23)</f>
        <v>12</v>
      </c>
      <c r="I24" s="123" t="s">
        <v>16</v>
      </c>
      <c r="J24" s="127" t="s">
        <v>16</v>
      </c>
      <c r="K24" s="23">
        <v>9</v>
      </c>
      <c r="L24" s="28">
        <v>15</v>
      </c>
      <c r="M24" s="23">
        <v>9</v>
      </c>
      <c r="N24" s="28">
        <v>15</v>
      </c>
      <c r="O24" s="130">
        <v>14</v>
      </c>
      <c r="P24" s="121">
        <v>16</v>
      </c>
      <c r="Q24" s="130">
        <v>15</v>
      </c>
      <c r="R24" s="121">
        <v>10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KKS Kozienice</v>
      </c>
      <c r="C25" s="71">
        <f>IF(L21="","",L21)</f>
        <v>15</v>
      </c>
      <c r="D25" s="72">
        <f>IF(K21="","",K21)</f>
        <v>9</v>
      </c>
      <c r="E25" s="71">
        <f>IF(L22="","",L22)</f>
        <v>15</v>
      </c>
      <c r="F25" s="72">
        <f>IF(K22="","",K22)</f>
        <v>13</v>
      </c>
      <c r="G25" s="71">
        <f>IF(L23="","",L23)</f>
        <v>18</v>
      </c>
      <c r="H25" s="72">
        <f>IF(K23="","",K23)</f>
        <v>16</v>
      </c>
      <c r="I25" s="71">
        <f>IF(L24="","",L24)</f>
        <v>15</v>
      </c>
      <c r="J25" s="72">
        <f>IF(K24="","",K24)</f>
        <v>9</v>
      </c>
      <c r="K25" s="123" t="s">
        <v>16</v>
      </c>
      <c r="L25" s="122" t="s">
        <v>16</v>
      </c>
      <c r="M25" s="24">
        <v>15</v>
      </c>
      <c r="N25" s="27">
        <v>13</v>
      </c>
      <c r="O25" s="131">
        <v>14</v>
      </c>
      <c r="P25" s="103">
        <v>16</v>
      </c>
      <c r="Q25" s="131">
        <v>15</v>
      </c>
      <c r="R25" s="103">
        <v>7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NIKE Ostrołęka 1</v>
      </c>
      <c r="C26" s="71">
        <f>IF(N21="","",N21)</f>
        <v>6</v>
      </c>
      <c r="D26" s="72">
        <f>IF(M21="","",M21)</f>
        <v>15</v>
      </c>
      <c r="E26" s="71">
        <f>IF(N22="","",N22)</f>
        <v>13</v>
      </c>
      <c r="F26" s="72">
        <f>IF(M22="","",M22)</f>
        <v>15</v>
      </c>
      <c r="G26" s="71">
        <f>IF(N23="","",N23)</f>
        <v>6</v>
      </c>
      <c r="H26" s="72">
        <f>IF(M23="","",M23)</f>
        <v>15</v>
      </c>
      <c r="I26" s="71">
        <f>IF(N$24="","",N$24)</f>
        <v>15</v>
      </c>
      <c r="J26" s="72">
        <f>IF(M24="","",M24)</f>
        <v>9</v>
      </c>
      <c r="K26" s="71">
        <f>IF(N25="","",N25)</f>
        <v>13</v>
      </c>
      <c r="L26" s="72">
        <f>IF(M25="","",M25)</f>
        <v>15</v>
      </c>
      <c r="M26" s="123" t="s">
        <v>16</v>
      </c>
      <c r="N26" s="122" t="s">
        <v>16</v>
      </c>
      <c r="O26" s="130">
        <v>5</v>
      </c>
      <c r="P26" s="135">
        <v>15</v>
      </c>
      <c r="Q26" s="130">
        <v>12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SPS Konstancin</v>
      </c>
      <c r="C27" s="71">
        <f>IF(P21="","",P21)</f>
        <v>15</v>
      </c>
      <c r="D27" s="72">
        <f>IF(O21="","",O21)</f>
        <v>10</v>
      </c>
      <c r="E27" s="71">
        <f>IF(P22="","",P22)</f>
        <v>15</v>
      </c>
      <c r="F27" s="72">
        <f>IF(O22="","",O22)</f>
        <v>9</v>
      </c>
      <c r="G27" s="71">
        <f>IF(P$23="","",P$23)</f>
        <v>15</v>
      </c>
      <c r="H27" s="72">
        <f>IF(O$23="","",O$23)</f>
        <v>11</v>
      </c>
      <c r="I27" s="71">
        <f>IF(P24="","",P24)</f>
        <v>16</v>
      </c>
      <c r="J27" s="72">
        <f>IF(O$24="","",O$24)</f>
        <v>14</v>
      </c>
      <c r="K27" s="71">
        <f>IF(P$25="","",P$25)</f>
        <v>16</v>
      </c>
      <c r="L27" s="72">
        <f>IF(O$25="","",O$25)</f>
        <v>14</v>
      </c>
      <c r="M27" s="71">
        <f>IF(P$26="","",P$26)</f>
        <v>15</v>
      </c>
      <c r="N27" s="72">
        <f>IF(O$26="","",O$26)</f>
        <v>5</v>
      </c>
      <c r="O27" s="123" t="s">
        <v>16</v>
      </c>
      <c r="P27" s="122" t="s">
        <v>16</v>
      </c>
      <c r="Q27" s="130">
        <v>15</v>
      </c>
      <c r="R27" s="135">
        <v>6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UKS Lesznowola 4</v>
      </c>
      <c r="C28" s="71">
        <f>IF(R21="","",R21)</f>
        <v>15</v>
      </c>
      <c r="D28" s="72">
        <f>IF(Q21="","",Q21)</f>
        <v>8</v>
      </c>
      <c r="E28" s="71">
        <f>IF(R22="","",R22)</f>
        <v>6</v>
      </c>
      <c r="F28" s="72">
        <f>IF(Q22="","",Q22)</f>
        <v>15</v>
      </c>
      <c r="G28" s="71">
        <f>IF(R$23="","",R$23)</f>
        <v>8</v>
      </c>
      <c r="H28" s="72">
        <f>IF(Q$23="","",Q$23)</f>
        <v>15</v>
      </c>
      <c r="I28" s="71">
        <f>IF(R24="","",R24)</f>
        <v>10</v>
      </c>
      <c r="J28" s="72">
        <f>IF(Q$24="","",Q$24)</f>
        <v>15</v>
      </c>
      <c r="K28" s="71">
        <f>IF(R$25="","",R$25)</f>
        <v>7</v>
      </c>
      <c r="L28" s="72">
        <f>IF(Q$25="","",Q$25)</f>
        <v>15</v>
      </c>
      <c r="M28" s="71">
        <f>IF(R$26="","",R$26)</f>
        <v>15</v>
      </c>
      <c r="N28" s="72">
        <f>IF(Q$26="","",Q$26)</f>
        <v>12</v>
      </c>
      <c r="O28" s="71">
        <f>IF($R$27="","",$R$27)</f>
        <v>6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0.8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/>
      <c r="B34" s="51"/>
      <c r="C34" s="52"/>
      <c r="D34" s="51"/>
      <c r="G34" s="58"/>
      <c r="H34" s="59"/>
      <c r="I34" s="60"/>
      <c r="J34" s="61"/>
    </row>
    <row r="35" spans="1:10" s="2" customFormat="1" ht="17.399999999999999" x14ac:dyDescent="0.3">
      <c r="A35" s="47">
        <v>1</v>
      </c>
      <c r="B35" s="51" t="str">
        <f>VLOOKUP(H35,'Lista Zespołów'!$A$4:$E$147,3,FALSE)</f>
        <v>UKS Lesznowola 2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1</v>
      </c>
      <c r="H35" s="59" t="str">
        <f>$B$1&amp; 1</f>
        <v>B1</v>
      </c>
      <c r="I35" s="60" t="s">
        <v>21</v>
      </c>
      <c r="J35" s="59" t="str">
        <f>$B$1&amp; 12</f>
        <v>B12</v>
      </c>
    </row>
    <row r="36" spans="1:10" ht="17.399999999999999" x14ac:dyDescent="0.3">
      <c r="A36" s="47">
        <v>2</v>
      </c>
      <c r="B36" s="51" t="str">
        <f>VLOOKUP(H36,'Lista Zespołów'!$A$4:$E$147,3,FALSE)</f>
        <v>Dębina Nieporęt 3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2</v>
      </c>
      <c r="H36" s="59" t="str">
        <f>$B$1&amp; 2</f>
        <v>B2</v>
      </c>
      <c r="I36" s="60" t="s">
        <v>21</v>
      </c>
      <c r="J36" s="59" t="str">
        <f>$B$1&amp; 11</f>
        <v>B11</v>
      </c>
    </row>
    <row r="37" spans="1:10" ht="17.399999999999999" x14ac:dyDescent="0.3">
      <c r="A37" s="47">
        <v>3</v>
      </c>
      <c r="B37" s="51" t="str">
        <f>VLOOKUP(H37,'Lista Zespołów'!$A$4:$E$147,3,FALSE)</f>
        <v>Akademia Wójtowicza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3</v>
      </c>
      <c r="H37" s="59" t="str">
        <f>$B$1&amp; 3</f>
        <v>B3</v>
      </c>
      <c r="I37" s="60" t="s">
        <v>21</v>
      </c>
      <c r="J37" s="61" t="str">
        <f>$B$1&amp; 10</f>
        <v>B10</v>
      </c>
    </row>
    <row r="38" spans="1:10" ht="17.399999999999999" x14ac:dyDescent="0.3">
      <c r="A38" s="47">
        <v>4</v>
      </c>
      <c r="B38" s="51" t="str">
        <f>VLOOKUP(H38,'Lista Zespołów'!$A$4:$E$147,3,FALSE)</f>
        <v>UKS Lesznowola 3</v>
      </c>
      <c r="C38" s="52" t="s">
        <v>21</v>
      </c>
      <c r="D38" s="51">
        <f>VLOOKUP(J38,'Lista Zespołów'!$A$4:$E$147,3,FALSE)</f>
        <v>0</v>
      </c>
      <c r="E38" s="2"/>
      <c r="F38" s="2" t="s">
        <v>22</v>
      </c>
      <c r="G38" s="58">
        <v>4</v>
      </c>
      <c r="H38" s="59" t="str">
        <f>$B$1&amp; 4</f>
        <v>B4</v>
      </c>
      <c r="I38" s="60" t="s">
        <v>21</v>
      </c>
      <c r="J38" s="61" t="str">
        <f>$B$1&amp; 9</f>
        <v>B9</v>
      </c>
    </row>
    <row r="39" spans="1:10" ht="17.399999999999999" x14ac:dyDescent="0.3">
      <c r="A39" s="47">
        <v>5</v>
      </c>
      <c r="B39" s="51" t="str">
        <f>VLOOKUP(H39,'Lista Zespołów'!$A$4:$E$147,3,FALSE)</f>
        <v>KKS Kozienice</v>
      </c>
      <c r="C39" s="52" t="s">
        <v>21</v>
      </c>
      <c r="D39" s="51" t="str">
        <f>VLOOKUP(J39,'Lista Zespołów'!$A$4:$E$147,3,FALSE)</f>
        <v>UKS Lesznowola 4</v>
      </c>
      <c r="E39" s="2"/>
      <c r="F39" s="2" t="s">
        <v>22</v>
      </c>
      <c r="G39" s="58">
        <v>5</v>
      </c>
      <c r="H39" s="59" t="str">
        <f>$B$1&amp; 5</f>
        <v>B5</v>
      </c>
      <c r="I39" s="60" t="s">
        <v>21</v>
      </c>
      <c r="J39" s="61" t="str">
        <f>$B$1&amp; 8</f>
        <v>B8</v>
      </c>
    </row>
    <row r="40" spans="1:10" ht="17.399999999999999" x14ac:dyDescent="0.3">
      <c r="A40" s="47">
        <v>6</v>
      </c>
      <c r="B40" s="51" t="str">
        <f>VLOOKUP(H40,'Lista Zespołów'!$A$4:$E$147,3,FALSE)</f>
        <v>NIKE Ostrołęka 1</v>
      </c>
      <c r="C40" s="52" t="s">
        <v>21</v>
      </c>
      <c r="D40" s="51" t="str">
        <f>VLOOKUP(J40,'Lista Zespołów'!$A$4:$E$147,3,FALSE)</f>
        <v>SPS Konstancin</v>
      </c>
      <c r="E40" s="2"/>
      <c r="F40" s="2" t="s">
        <v>22</v>
      </c>
      <c r="G40" s="58">
        <v>6</v>
      </c>
      <c r="H40" s="59" t="str">
        <f>$B$1&amp; 6</f>
        <v>B6</v>
      </c>
      <c r="I40" s="60" t="s">
        <v>21</v>
      </c>
      <c r="J40" s="61" t="str">
        <f>$B$1&amp; 7</f>
        <v>B7</v>
      </c>
    </row>
    <row r="41" spans="1:10" ht="17.399999999999999" x14ac:dyDescent="0.3">
      <c r="B41" s="51"/>
      <c r="E41" s="2"/>
      <c r="F41" s="2"/>
      <c r="G41" s="62"/>
      <c r="H41" s="63"/>
      <c r="I41" s="64"/>
      <c r="J41" s="63"/>
    </row>
    <row r="42" spans="1:10" ht="17.399999999999999" x14ac:dyDescent="0.3">
      <c r="A42" s="47">
        <v>7</v>
      </c>
      <c r="B42" s="51">
        <f>VLOOKUP(H42,'Lista Zespołów'!$A$4:$E$147,3,FALSE)</f>
        <v>0</v>
      </c>
      <c r="C42" s="52" t="s">
        <v>21</v>
      </c>
      <c r="D42" s="51" t="str">
        <f>VLOOKUP(J42,'Lista Zespołów'!$A$4:$E$147,3,FALSE)</f>
        <v>SPS Konstancin</v>
      </c>
      <c r="F42" s="2" t="s">
        <v>22</v>
      </c>
      <c r="G42" s="47">
        <v>5</v>
      </c>
      <c r="H42" s="59" t="str">
        <f>$B$1&amp; 12</f>
        <v>B12</v>
      </c>
      <c r="I42" s="60" t="s">
        <v>21</v>
      </c>
      <c r="J42" s="59" t="str">
        <f>$B$1&amp; 7</f>
        <v>B7</v>
      </c>
    </row>
    <row r="43" spans="1:10" ht="17.399999999999999" x14ac:dyDescent="0.3">
      <c r="A43" s="47">
        <v>8</v>
      </c>
      <c r="B43" s="51" t="str">
        <f>VLOOKUP(H43,'Lista Zespołów'!$A$4:$E$147,3,FALSE)</f>
        <v>UKS Lesznowola 4</v>
      </c>
      <c r="C43" s="52" t="s">
        <v>21</v>
      </c>
      <c r="D43" s="51" t="str">
        <f>VLOOKUP(J43,'Lista Zespołów'!$A$4:$E$147,3,FALSE)</f>
        <v>NIKE Ostrołęka 1</v>
      </c>
      <c r="F43" s="2" t="s">
        <v>22</v>
      </c>
      <c r="G43" s="47">
        <v>6</v>
      </c>
      <c r="H43" s="59" t="str">
        <f>$B$1&amp; 8</f>
        <v>B8</v>
      </c>
      <c r="I43" s="60" t="s">
        <v>21</v>
      </c>
      <c r="J43" s="59" t="str">
        <f>$B$1&amp; 6</f>
        <v>B6</v>
      </c>
    </row>
    <row r="44" spans="1:10" ht="17.399999999999999" x14ac:dyDescent="0.3">
      <c r="A44" s="47">
        <v>9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KKS Kozienice</v>
      </c>
      <c r="F44" s="2" t="s">
        <v>22</v>
      </c>
      <c r="G44" s="47">
        <v>7</v>
      </c>
      <c r="H44" s="63" t="str">
        <f>$B$1&amp; 9</f>
        <v>B9</v>
      </c>
      <c r="I44" s="64" t="s">
        <v>21</v>
      </c>
      <c r="J44" s="63" t="str">
        <f>$B$1&amp; 5</f>
        <v>B5</v>
      </c>
    </row>
    <row r="45" spans="1:10" ht="17.399999999999999" x14ac:dyDescent="0.3">
      <c r="A45" s="47">
        <v>10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UKS Lesznowola 3</v>
      </c>
      <c r="F45" s="2" t="s">
        <v>22</v>
      </c>
      <c r="G45" s="47">
        <v>8</v>
      </c>
      <c r="H45" s="63" t="str">
        <f>$B$1&amp; 10</f>
        <v>B10</v>
      </c>
      <c r="I45" s="64" t="s">
        <v>21</v>
      </c>
      <c r="J45" s="63" t="str">
        <f>$B$1&amp; 4</f>
        <v>B4</v>
      </c>
    </row>
    <row r="46" spans="1:10" ht="17.399999999999999" x14ac:dyDescent="0.3">
      <c r="A46" s="47">
        <v>11</v>
      </c>
      <c r="B46" s="51">
        <f>VLOOKUP(H46,'Lista Zespołów'!$A$4:$E$147,3,FALSE)</f>
        <v>0</v>
      </c>
      <c r="C46" s="52" t="s">
        <v>21</v>
      </c>
      <c r="D46" s="51" t="str">
        <f>VLOOKUP(J46,'Lista Zespołów'!$A$4:$E$147,3,FALSE)</f>
        <v>Akademia Wójtowicza</v>
      </c>
      <c r="F46" s="2" t="s">
        <v>22</v>
      </c>
      <c r="G46" s="47">
        <v>9</v>
      </c>
      <c r="H46" s="63" t="str">
        <f>$B$1&amp; 11</f>
        <v>B11</v>
      </c>
      <c r="I46" s="64" t="s">
        <v>21</v>
      </c>
      <c r="J46" s="63" t="str">
        <f>$B$1&amp; 3</f>
        <v>B3</v>
      </c>
    </row>
    <row r="47" spans="1:10" ht="17.399999999999999" x14ac:dyDescent="0.3">
      <c r="A47" s="47">
        <v>12</v>
      </c>
      <c r="B47" s="51" t="str">
        <f>VLOOKUP(H47,'Lista Zespołów'!$A$4:$E$147,3,FALSE)</f>
        <v>UKS Lesznowola 2</v>
      </c>
      <c r="C47" s="52" t="s">
        <v>21</v>
      </c>
      <c r="D47" s="51" t="str">
        <f>VLOOKUP(J47,'Lista Zespołów'!$A$4:$E$147,3,FALSE)</f>
        <v>Dębina Nieporęt 3</v>
      </c>
      <c r="F47" s="2" t="s">
        <v>22</v>
      </c>
      <c r="G47" s="47">
        <v>10</v>
      </c>
      <c r="H47" s="63" t="str">
        <f>$B$1&amp; 1</f>
        <v>B1</v>
      </c>
      <c r="I47" s="64" t="s">
        <v>21</v>
      </c>
      <c r="J47" s="63" t="str">
        <f>$B$1&amp; 2</f>
        <v>B2</v>
      </c>
    </row>
    <row r="48" spans="1:10" ht="17.399999999999999" x14ac:dyDescent="0.3">
      <c r="A48" s="47"/>
      <c r="B48" s="51"/>
      <c r="C48" s="52"/>
      <c r="D48" s="51"/>
      <c r="F48" s="2"/>
      <c r="G48" s="47"/>
      <c r="H48" s="63"/>
      <c r="I48" s="64"/>
      <c r="J48" s="63"/>
    </row>
    <row r="49" spans="1:10" ht="17.399999999999999" x14ac:dyDescent="0.3">
      <c r="A49" s="47">
        <v>13</v>
      </c>
      <c r="B49" s="51" t="str">
        <f>VLOOKUP(H49,'Lista Zespołów'!$A$4:$E$147,3,FALSE)</f>
        <v>Dębina Nieporęt 3</v>
      </c>
      <c r="C49" s="52" t="s">
        <v>21</v>
      </c>
      <c r="D49" s="51">
        <f>VLOOKUP(J49,'Lista Zespołów'!$A$4:$E$147,3,FALSE)</f>
        <v>0</v>
      </c>
      <c r="F49" t="s">
        <v>22</v>
      </c>
      <c r="G49" s="47">
        <v>9</v>
      </c>
      <c r="H49" s="59" t="str">
        <f>$B$1&amp; 2</f>
        <v>B2</v>
      </c>
      <c r="I49" s="60" t="s">
        <v>21</v>
      </c>
      <c r="J49" s="59" t="str">
        <f>$B$1&amp; 12</f>
        <v>B12</v>
      </c>
    </row>
    <row r="50" spans="1:10" ht="17.399999999999999" x14ac:dyDescent="0.3">
      <c r="A50" s="47">
        <v>14</v>
      </c>
      <c r="B50" s="51" t="str">
        <f>VLOOKUP(H50,'Lista Zespołów'!$A$4:$E$147,3,FALSE)</f>
        <v>Akademia Wójtowicza</v>
      </c>
      <c r="C50" s="52" t="s">
        <v>21</v>
      </c>
      <c r="D50" s="51" t="str">
        <f>VLOOKUP(J50,'Lista Zespołów'!$A$4:$E$147,3,FALSE)</f>
        <v>UKS Lesznowola 2</v>
      </c>
      <c r="F50" t="s">
        <v>22</v>
      </c>
      <c r="G50" s="47">
        <v>10</v>
      </c>
      <c r="H50" s="59" t="str">
        <f>$B$1&amp; 3</f>
        <v>B3</v>
      </c>
      <c r="I50" s="60" t="s">
        <v>21</v>
      </c>
      <c r="J50" s="59" t="str">
        <f>$B$1&amp; 1</f>
        <v>B1</v>
      </c>
    </row>
    <row r="51" spans="1:10" ht="17.399999999999999" x14ac:dyDescent="0.3">
      <c r="A51" s="47">
        <v>15</v>
      </c>
      <c r="B51" s="51" t="str">
        <f>VLOOKUP(H51,'Lista Zespołów'!$A$4:$E$147,3,FALSE)</f>
        <v>UKS Lesznowola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11</v>
      </c>
      <c r="H51" s="63" t="str">
        <f>$B$1&amp; 4</f>
        <v>B4</v>
      </c>
      <c r="I51" s="64" t="s">
        <v>21</v>
      </c>
      <c r="J51" s="63" t="str">
        <f>$B$1&amp; 11</f>
        <v>B11</v>
      </c>
    </row>
    <row r="52" spans="1:10" ht="17.399999999999999" x14ac:dyDescent="0.3">
      <c r="A52" s="47">
        <v>16</v>
      </c>
      <c r="B52" s="51" t="str">
        <f>VLOOKUP(H52,'Lista Zespołów'!$A$4:$E$147,3,FALSE)</f>
        <v>KKS Kozienice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12</v>
      </c>
      <c r="H52" s="63" t="str">
        <f>$B$1&amp; 5</f>
        <v>B5</v>
      </c>
      <c r="I52" s="64" t="s">
        <v>21</v>
      </c>
      <c r="J52" s="63" t="str">
        <f>$B$1&amp; 10</f>
        <v>B10</v>
      </c>
    </row>
    <row r="53" spans="1:10" ht="17.399999999999999" x14ac:dyDescent="0.3">
      <c r="A53" s="47">
        <v>17</v>
      </c>
      <c r="B53" s="51" t="str">
        <f>VLOOKUP(H53,'Lista Zespołów'!$A$4:$E$147,3,FALSE)</f>
        <v>NIKE Ostrołęka 1</v>
      </c>
      <c r="C53" s="52" t="s">
        <v>21</v>
      </c>
      <c r="D53" s="51">
        <f>VLOOKUP(J53,'Lista Zespołów'!$A$4:$E$147,3,FALSE)</f>
        <v>0</v>
      </c>
      <c r="F53" t="s">
        <v>22</v>
      </c>
      <c r="G53" s="47">
        <v>13</v>
      </c>
      <c r="H53" s="63" t="str">
        <f>$B$1&amp; 6</f>
        <v>B6</v>
      </c>
      <c r="I53" s="64" t="s">
        <v>21</v>
      </c>
      <c r="J53" s="63" t="str">
        <f>$B$1&amp; 9</f>
        <v>B9</v>
      </c>
    </row>
    <row r="54" spans="1:10" ht="17.399999999999999" x14ac:dyDescent="0.3">
      <c r="A54" s="47">
        <v>18</v>
      </c>
      <c r="B54" s="51" t="str">
        <f>VLOOKUP(H54,'Lista Zespołów'!$A$4:$E$147,3,FALSE)</f>
        <v>SPS Konstancin</v>
      </c>
      <c r="C54" s="52" t="s">
        <v>21</v>
      </c>
      <c r="D54" s="51" t="str">
        <f>VLOOKUP(J54,'Lista Zespołów'!$A$4:$E$147,3,FALSE)</f>
        <v>UKS Lesznowola 4</v>
      </c>
      <c r="F54" t="s">
        <v>22</v>
      </c>
      <c r="G54" s="47">
        <v>14</v>
      </c>
      <c r="H54" s="63" t="str">
        <f>$B$1&amp; 7</f>
        <v>B7</v>
      </c>
      <c r="I54" s="64" t="s">
        <v>21</v>
      </c>
      <c r="J54" s="63" t="str">
        <f>$B$1&amp; 8</f>
        <v>B8</v>
      </c>
    </row>
    <row r="55" spans="1:10" ht="17.399999999999999" x14ac:dyDescent="0.3">
      <c r="B55" s="51"/>
      <c r="G55" s="62"/>
      <c r="H55" s="63"/>
      <c r="I55" s="64"/>
      <c r="J55" s="63"/>
    </row>
    <row r="56" spans="1:10" ht="17.399999999999999" x14ac:dyDescent="0.3">
      <c r="A56" s="47">
        <v>19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UKS Lesznowola 4</v>
      </c>
      <c r="F56" t="s">
        <v>22</v>
      </c>
      <c r="G56" s="47">
        <v>13</v>
      </c>
      <c r="H56" s="63" t="str">
        <f>$B$1&amp; 12</f>
        <v>B12</v>
      </c>
      <c r="I56" s="64" t="s">
        <v>21</v>
      </c>
      <c r="J56" s="63" t="str">
        <f>$B$1&amp; 8</f>
        <v>B8</v>
      </c>
    </row>
    <row r="57" spans="1:10" ht="17.399999999999999" x14ac:dyDescent="0.3">
      <c r="A57" s="47">
        <v>20</v>
      </c>
      <c r="B57" s="51">
        <f>VLOOKUP(H57,'Lista Zespołów'!$A$4:$E$147,3,FALSE)</f>
        <v>0</v>
      </c>
      <c r="C57" s="52" t="s">
        <v>21</v>
      </c>
      <c r="D57" s="51" t="str">
        <f>VLOOKUP(J57,'Lista Zespołów'!$A$4:$E$147,3,FALSE)</f>
        <v>SPS Konstancin</v>
      </c>
      <c r="F57" t="s">
        <v>22</v>
      </c>
      <c r="G57" s="47">
        <v>14</v>
      </c>
      <c r="H57" s="63" t="str">
        <f>$B$1&amp; 9</f>
        <v>B9</v>
      </c>
      <c r="I57" s="64" t="s">
        <v>21</v>
      </c>
      <c r="J57" s="63" t="str">
        <f>$B$1&amp; 7</f>
        <v>B7</v>
      </c>
    </row>
    <row r="58" spans="1:10" ht="18" x14ac:dyDescent="0.35">
      <c r="A58" s="47">
        <v>21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NIKE Ostrołęka 1</v>
      </c>
      <c r="F58" t="s">
        <v>22</v>
      </c>
      <c r="G58" s="47">
        <v>15</v>
      </c>
      <c r="H58" s="63" t="str">
        <f>$B$1&amp; 10</f>
        <v>B10</v>
      </c>
      <c r="I58" s="64" t="s">
        <v>21</v>
      </c>
      <c r="J58" s="63" t="str">
        <f>$B$1&amp; 6</f>
        <v>B6</v>
      </c>
    </row>
    <row r="59" spans="1:10" ht="18" x14ac:dyDescent="0.35">
      <c r="A59" s="47">
        <v>22</v>
      </c>
      <c r="B59" s="51">
        <f>VLOOKUP(H59,'Lista Zespołów'!$A$4:$E$147,3,FALSE)</f>
        <v>0</v>
      </c>
      <c r="C59" s="54" t="s">
        <v>21</v>
      </c>
      <c r="D59" s="51" t="str">
        <f>VLOOKUP(J59,'Lista Zespołów'!$A$4:$E$147,3,FALSE)</f>
        <v>KKS Kozienice</v>
      </c>
      <c r="F59" t="s">
        <v>22</v>
      </c>
      <c r="G59" s="47">
        <v>16</v>
      </c>
      <c r="H59" s="63" t="str">
        <f>$B$1&amp; 11</f>
        <v>B11</v>
      </c>
      <c r="I59" s="64" t="s">
        <v>21</v>
      </c>
      <c r="J59" s="63" t="str">
        <f>$B$1&amp; 5</f>
        <v>B5</v>
      </c>
    </row>
    <row r="60" spans="1:10" ht="18" x14ac:dyDescent="0.35">
      <c r="A60" s="47">
        <v>23</v>
      </c>
      <c r="B60" s="51" t="str">
        <f>VLOOKUP(H60,'Lista Zespołów'!$A$4:$E$147,3,FALSE)</f>
        <v>UKS Lesznowola 2</v>
      </c>
      <c r="C60" s="54" t="s">
        <v>21</v>
      </c>
      <c r="D60" s="51" t="str">
        <f>VLOOKUP(J60,'Lista Zespołów'!$A$4:$E$147,3,FALSE)</f>
        <v>UKS Lesznowola 3</v>
      </c>
      <c r="F60" t="s">
        <v>22</v>
      </c>
      <c r="G60" s="47">
        <v>17</v>
      </c>
      <c r="H60" s="63" t="str">
        <f>$B$1&amp; 1</f>
        <v>B1</v>
      </c>
      <c r="I60" s="64" t="s">
        <v>21</v>
      </c>
      <c r="J60" s="63" t="str">
        <f>$B$1&amp; 4</f>
        <v>B4</v>
      </c>
    </row>
    <row r="61" spans="1:10" ht="18" x14ac:dyDescent="0.35">
      <c r="A61" s="47">
        <v>24</v>
      </c>
      <c r="B61" s="51" t="str">
        <f>VLOOKUP(H61,'Lista Zespołów'!$A$4:$E$147,3,FALSE)</f>
        <v>Dębina Nieporęt 3</v>
      </c>
      <c r="C61" s="54" t="s">
        <v>21</v>
      </c>
      <c r="D61" s="51" t="str">
        <f>VLOOKUP(J61,'Lista Zespołów'!$A$4:$E$147,3,FALSE)</f>
        <v>Akademia Wójtowicza</v>
      </c>
      <c r="F61" t="s">
        <v>22</v>
      </c>
      <c r="G61" s="47">
        <v>18</v>
      </c>
      <c r="H61" s="63" t="str">
        <f t="shared" ref="H61" si="13">$B$1&amp; 2</f>
        <v>B2</v>
      </c>
      <c r="I61" s="64" t="s">
        <v>21</v>
      </c>
      <c r="J61" s="63" t="str">
        <f t="shared" ref="J61" si="14">$B$1&amp; 3</f>
        <v>B3</v>
      </c>
    </row>
    <row r="62" spans="1:10" ht="18" x14ac:dyDescent="0.35">
      <c r="A62" s="47"/>
      <c r="B62" s="51"/>
      <c r="C62" s="54"/>
      <c r="D62" s="51"/>
      <c r="G62" s="47"/>
      <c r="H62" s="63"/>
      <c r="I62" s="64"/>
      <c r="J62" s="63"/>
    </row>
    <row r="63" spans="1:10" ht="17.399999999999999" x14ac:dyDescent="0.3">
      <c r="A63" s="47">
        <v>25</v>
      </c>
      <c r="B63" s="51" t="str">
        <f>VLOOKUP(H63,'Lista Zespołów'!$A$4:$E$147,3,FALSE)</f>
        <v>Akademia Wójtowicza</v>
      </c>
      <c r="C63" s="52" t="s">
        <v>21</v>
      </c>
      <c r="D63" s="51">
        <f>VLOOKUP(J63,'Lista Zespołów'!$A$4:$E$147,3,FALSE)</f>
        <v>0</v>
      </c>
      <c r="F63" t="s">
        <v>22</v>
      </c>
      <c r="G63" s="47">
        <v>17</v>
      </c>
      <c r="H63" s="63" t="str">
        <f>$B$1&amp; 3</f>
        <v>B3</v>
      </c>
      <c r="I63" s="64" t="s">
        <v>21</v>
      </c>
      <c r="J63" s="63" t="str">
        <f>$B$1&amp; 12</f>
        <v>B12</v>
      </c>
    </row>
    <row r="64" spans="1:10" ht="18" x14ac:dyDescent="0.35">
      <c r="A64" s="47">
        <v>26</v>
      </c>
      <c r="B64" s="51" t="str">
        <f>VLOOKUP(H64,'Lista Zespołów'!$A$4:$E$147,3,FALSE)</f>
        <v>UKS Lesznowola 3</v>
      </c>
      <c r="C64" s="54" t="s">
        <v>21</v>
      </c>
      <c r="D64" s="51" t="str">
        <f>VLOOKUP(J64,'Lista Zespołów'!$A$4:$E$147,3,FALSE)</f>
        <v>Dębina Nieporęt 3</v>
      </c>
      <c r="F64" t="s">
        <v>22</v>
      </c>
      <c r="G64" s="47">
        <v>18</v>
      </c>
      <c r="H64" s="63" t="str">
        <f>$B$1&amp; 4</f>
        <v>B4</v>
      </c>
      <c r="I64" s="64" t="s">
        <v>21</v>
      </c>
      <c r="J64" s="63" t="str">
        <f>$B$1&amp; 2</f>
        <v>B2</v>
      </c>
    </row>
    <row r="65" spans="1:10" ht="18" x14ac:dyDescent="0.35">
      <c r="A65" s="47">
        <v>27</v>
      </c>
      <c r="B65" s="51" t="str">
        <f>VLOOKUP(H65,'Lista Zespołów'!$A$4:$E$147,3,FALSE)</f>
        <v>KKS Kozienice</v>
      </c>
      <c r="C65" s="54" t="s">
        <v>21</v>
      </c>
      <c r="D65" s="51" t="str">
        <f>VLOOKUP(J65,'Lista Zespołów'!$A$4:$E$147,3,FALSE)</f>
        <v>UKS Lesznowola 2</v>
      </c>
      <c r="F65" t="s">
        <v>22</v>
      </c>
      <c r="G65" s="47">
        <v>19</v>
      </c>
      <c r="H65" s="63" t="str">
        <f>$B$1&amp; 5</f>
        <v>B5</v>
      </c>
      <c r="I65" s="64" t="s">
        <v>21</v>
      </c>
      <c r="J65" s="63" t="str">
        <f>$B$1&amp; 1</f>
        <v>B1</v>
      </c>
    </row>
    <row r="66" spans="1:10" ht="18" x14ac:dyDescent="0.3">
      <c r="A66" s="47">
        <v>28</v>
      </c>
      <c r="B66" s="51" t="str">
        <f>VLOOKUP(H66,'Lista Zespołów'!$A$4:$E$147,3,FALSE)</f>
        <v>NIKE Ostrołęka 1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20</v>
      </c>
      <c r="H66" s="63" t="str">
        <f>$B$1&amp; 6</f>
        <v>B6</v>
      </c>
      <c r="I66" s="64" t="s">
        <v>21</v>
      </c>
      <c r="J66" s="63" t="str">
        <f>$B$1&amp; 11</f>
        <v>B11</v>
      </c>
    </row>
    <row r="67" spans="1:10" ht="18" x14ac:dyDescent="0.3">
      <c r="A67" s="47">
        <v>29</v>
      </c>
      <c r="B67" s="51" t="str">
        <f>VLOOKUP(H67,'Lista Zespołów'!$A$4:$E$147,3,FALSE)</f>
        <v>SPS Konstancin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21</v>
      </c>
      <c r="H67" s="63" t="str">
        <f>$B$1&amp; 7</f>
        <v>B7</v>
      </c>
      <c r="I67" s="64" t="s">
        <v>21</v>
      </c>
      <c r="J67" s="63" t="str">
        <f>$B$1&amp; 10</f>
        <v>B10</v>
      </c>
    </row>
    <row r="68" spans="1:10" ht="18" x14ac:dyDescent="0.3">
      <c r="A68" s="47">
        <v>30</v>
      </c>
      <c r="B68" s="51" t="str">
        <f>VLOOKUP(H68,'Lista Zespołów'!$A$4:$E$147,3,FALSE)</f>
        <v>UKS Lesznowola 4</v>
      </c>
      <c r="C68" s="106" t="s">
        <v>21</v>
      </c>
      <c r="D68" s="51">
        <f>VLOOKUP(J68,'Lista Zespołów'!$A$4:$E$147,3,FALSE)</f>
        <v>0</v>
      </c>
      <c r="F68" t="s">
        <v>22</v>
      </c>
      <c r="G68" s="105">
        <v>22</v>
      </c>
      <c r="H68" s="63" t="str">
        <f>$B$1&amp; 8</f>
        <v>B8</v>
      </c>
      <c r="I68" s="64" t="s">
        <v>21</v>
      </c>
      <c r="J68" s="63" t="str">
        <f>$B$1&amp; 9</f>
        <v>B9</v>
      </c>
    </row>
    <row r="69" spans="1:10" ht="18" x14ac:dyDescent="0.35">
      <c r="B69" s="53"/>
      <c r="C69" s="54"/>
      <c r="D69" s="53"/>
      <c r="G69" s="47"/>
      <c r="H69" s="48"/>
      <c r="I69" s="49"/>
      <c r="J69" s="48"/>
    </row>
    <row r="70" spans="1:10" ht="17.399999999999999" x14ac:dyDescent="0.3">
      <c r="A70" s="47">
        <v>31</v>
      </c>
      <c r="B70" s="51">
        <f>VLOOKUP(H70,'Lista Zespołów'!$A$4:$E$147,3,FALSE)</f>
        <v>0</v>
      </c>
      <c r="C70" s="52" t="s">
        <v>21</v>
      </c>
      <c r="D70" s="51">
        <f>VLOOKUP(J70,'Lista Zespołów'!$A$4:$E$147,3,FALSE)</f>
        <v>0</v>
      </c>
      <c r="F70" t="s">
        <v>22</v>
      </c>
      <c r="G70" s="47">
        <v>21</v>
      </c>
      <c r="H70" s="63" t="str">
        <f>$B$1&amp; 12</f>
        <v>B12</v>
      </c>
      <c r="I70" s="64" t="s">
        <v>21</v>
      </c>
      <c r="J70" s="63" t="str">
        <f>$B$1&amp; 9</f>
        <v>B9</v>
      </c>
    </row>
    <row r="71" spans="1:10" ht="18" x14ac:dyDescent="0.35">
      <c r="A71" s="47">
        <v>32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UKS Lesznowola 4</v>
      </c>
      <c r="F71" t="s">
        <v>22</v>
      </c>
      <c r="G71" s="47">
        <v>22</v>
      </c>
      <c r="H71" s="63" t="str">
        <f>$B$1&amp; 10</f>
        <v>B10</v>
      </c>
      <c r="I71" s="64" t="s">
        <v>21</v>
      </c>
      <c r="J71" s="63" t="str">
        <f>$B$1&amp; 8</f>
        <v>B8</v>
      </c>
    </row>
    <row r="72" spans="1:10" ht="18" x14ac:dyDescent="0.35">
      <c r="A72" s="47">
        <v>33</v>
      </c>
      <c r="B72" s="51">
        <f>VLOOKUP(H72,'Lista Zespołów'!$A$4:$E$147,3,FALSE)</f>
        <v>0</v>
      </c>
      <c r="C72" s="54" t="s">
        <v>21</v>
      </c>
      <c r="D72" s="51" t="str">
        <f>VLOOKUP(J72,'Lista Zespołów'!$A$4:$E$147,3,FALSE)</f>
        <v>SPS Konstancin</v>
      </c>
      <c r="F72" t="s">
        <v>22</v>
      </c>
      <c r="G72" s="47">
        <v>23</v>
      </c>
      <c r="H72" s="63" t="str">
        <f>$B$1&amp; 11</f>
        <v>B11</v>
      </c>
      <c r="I72" s="64" t="s">
        <v>21</v>
      </c>
      <c r="J72" s="63" t="str">
        <f>$B$1&amp; 7</f>
        <v>B7</v>
      </c>
    </row>
    <row r="73" spans="1:10" ht="18" x14ac:dyDescent="0.3">
      <c r="A73" s="47">
        <v>34</v>
      </c>
      <c r="B73" s="51" t="str">
        <f>VLOOKUP(H73,'Lista Zespołów'!$A$4:$E$147,3,FALSE)</f>
        <v>UKS Lesznowola 2</v>
      </c>
      <c r="C73" s="106" t="s">
        <v>21</v>
      </c>
      <c r="D73" s="51" t="str">
        <f>VLOOKUP(J73,'Lista Zespołów'!$A$4:$E$147,3,FALSE)</f>
        <v>NIKE Ostrołęka 1</v>
      </c>
      <c r="F73" t="s">
        <v>22</v>
      </c>
      <c r="G73" s="105">
        <v>24</v>
      </c>
      <c r="H73" s="63" t="str">
        <f>$B$1&amp; 1</f>
        <v>B1</v>
      </c>
      <c r="I73" s="64" t="s">
        <v>21</v>
      </c>
      <c r="J73" s="63" t="str">
        <f>$B$1&amp; 6</f>
        <v>B6</v>
      </c>
    </row>
    <row r="74" spans="1:10" ht="18" x14ac:dyDescent="0.3">
      <c r="A74" s="47">
        <v>35</v>
      </c>
      <c r="B74" s="51" t="str">
        <f>VLOOKUP(H74,'Lista Zespołów'!$A$4:$E$147,3,FALSE)</f>
        <v>Dębina Nieporęt 3</v>
      </c>
      <c r="C74" s="106" t="s">
        <v>21</v>
      </c>
      <c r="D74" s="51" t="str">
        <f>VLOOKUP(J74,'Lista Zespołów'!$A$4:$E$147,3,FALSE)</f>
        <v>KKS Kozienice</v>
      </c>
      <c r="F74" t="s">
        <v>22</v>
      </c>
      <c r="G74" s="105">
        <v>25</v>
      </c>
      <c r="H74" s="63" t="str">
        <f>$B$1&amp; 2</f>
        <v>B2</v>
      </c>
      <c r="I74" s="64" t="s">
        <v>21</v>
      </c>
      <c r="J74" s="63" t="str">
        <f>$B$1&amp; 5</f>
        <v>B5</v>
      </c>
    </row>
    <row r="75" spans="1:10" ht="18" x14ac:dyDescent="0.3">
      <c r="A75" s="47">
        <v>36</v>
      </c>
      <c r="B75" s="51" t="str">
        <f>VLOOKUP(H75,'Lista Zespołów'!$A$4:$E$147,3,FALSE)</f>
        <v>Akademia Wójtowicza</v>
      </c>
      <c r="C75" s="106" t="s">
        <v>21</v>
      </c>
      <c r="D75" s="51" t="str">
        <f>VLOOKUP(J75,'Lista Zespołów'!$A$4:$E$147,3,FALSE)</f>
        <v>UKS Lesznowola 3</v>
      </c>
      <c r="F75" t="s">
        <v>22</v>
      </c>
      <c r="G75" s="105">
        <v>26</v>
      </c>
      <c r="H75" s="63" t="str">
        <f t="shared" ref="H75" si="15">$B$1&amp; 3</f>
        <v>B3</v>
      </c>
      <c r="I75" s="64" t="s">
        <v>21</v>
      </c>
      <c r="J75" s="63" t="str">
        <f t="shared" ref="J75" si="16">$B$1&amp; 4</f>
        <v>B4</v>
      </c>
    </row>
    <row r="76" spans="1:10" ht="18" x14ac:dyDescent="0.35">
      <c r="B76" s="53"/>
      <c r="C76" s="54"/>
      <c r="D76" s="53"/>
      <c r="H76" s="48"/>
      <c r="I76" s="49"/>
      <c r="J76" s="48"/>
    </row>
    <row r="77" spans="1:10" ht="17.399999999999999" x14ac:dyDescent="0.3">
      <c r="A77" s="47">
        <v>37</v>
      </c>
      <c r="B77" s="51" t="str">
        <f>VLOOKUP(H77,'Lista Zespołów'!$A$4:$E$147,3,FALSE)</f>
        <v>UKS Lesznowola 3</v>
      </c>
      <c r="C77" s="52" t="s">
        <v>21</v>
      </c>
      <c r="D77" s="51">
        <f>VLOOKUP(J77,'Lista Zespołów'!$A$4:$E$147,3,FALSE)</f>
        <v>0</v>
      </c>
      <c r="F77" t="s">
        <v>22</v>
      </c>
      <c r="G77" s="47">
        <v>25</v>
      </c>
      <c r="H77" s="63" t="str">
        <f>$B$1&amp; 4</f>
        <v>B4</v>
      </c>
      <c r="I77" s="64" t="s">
        <v>21</v>
      </c>
      <c r="J77" s="63" t="str">
        <f>$B$1&amp; 12</f>
        <v>B12</v>
      </c>
    </row>
    <row r="78" spans="1:10" ht="18" x14ac:dyDescent="0.35">
      <c r="A78" s="47">
        <v>38</v>
      </c>
      <c r="B78" s="51" t="str">
        <f>VLOOKUP(H78,'Lista Zespołów'!$A$4:$E$147,3,FALSE)</f>
        <v>KKS Kozienice</v>
      </c>
      <c r="C78" s="54" t="s">
        <v>21</v>
      </c>
      <c r="D78" s="51" t="str">
        <f>VLOOKUP(J78,'Lista Zespołów'!$A$4:$E$147,3,FALSE)</f>
        <v>Akademia Wójtowicza</v>
      </c>
      <c r="F78" t="s">
        <v>22</v>
      </c>
      <c r="G78" s="47">
        <v>26</v>
      </c>
      <c r="H78" s="63" t="str">
        <f>$B$1&amp; 5</f>
        <v>B5</v>
      </c>
      <c r="I78" s="64" t="s">
        <v>21</v>
      </c>
      <c r="J78" s="63" t="str">
        <f>$B$1&amp; 3</f>
        <v>B3</v>
      </c>
    </row>
    <row r="79" spans="1:10" ht="18" x14ac:dyDescent="0.35">
      <c r="A79" s="47">
        <v>39</v>
      </c>
      <c r="B79" s="51" t="str">
        <f>VLOOKUP(H79,'Lista Zespołów'!$A$4:$E$147,3,FALSE)</f>
        <v>NIKE Ostrołęka 1</v>
      </c>
      <c r="C79" s="54" t="s">
        <v>21</v>
      </c>
      <c r="D79" s="51" t="str">
        <f>VLOOKUP(J79,'Lista Zespołów'!$A$4:$E$147,3,FALSE)</f>
        <v>Dębina Nieporęt 3</v>
      </c>
      <c r="F79" t="s">
        <v>22</v>
      </c>
      <c r="G79" s="47">
        <v>27</v>
      </c>
      <c r="H79" s="63" t="str">
        <f>$B$1&amp; 6</f>
        <v>B6</v>
      </c>
      <c r="I79" s="64" t="s">
        <v>21</v>
      </c>
      <c r="J79" s="63" t="str">
        <f>$B$1&amp; 2</f>
        <v>B2</v>
      </c>
    </row>
    <row r="80" spans="1:10" ht="18" x14ac:dyDescent="0.3">
      <c r="A80" s="47">
        <v>40</v>
      </c>
      <c r="B80" s="51" t="str">
        <f>VLOOKUP(H80,'Lista Zespołów'!$A$4:$E$147,3,FALSE)</f>
        <v>SPS Konstancin</v>
      </c>
      <c r="C80" s="106" t="s">
        <v>21</v>
      </c>
      <c r="D80" s="51" t="str">
        <f>VLOOKUP(J80,'Lista Zespołów'!$A$4:$E$147,3,FALSE)</f>
        <v>UKS Lesznowola 2</v>
      </c>
      <c r="F80" t="s">
        <v>22</v>
      </c>
      <c r="G80" s="105">
        <v>28</v>
      </c>
      <c r="H80" s="63" t="str">
        <f>$B$1&amp; 7</f>
        <v>B7</v>
      </c>
      <c r="I80" s="64" t="s">
        <v>21</v>
      </c>
      <c r="J80" s="63" t="str">
        <f>$B$1&amp; 1</f>
        <v>B1</v>
      </c>
    </row>
    <row r="81" spans="1:10" ht="18" x14ac:dyDescent="0.3">
      <c r="A81" s="47">
        <v>41</v>
      </c>
      <c r="B81" s="51" t="str">
        <f>VLOOKUP(H81,'Lista Zespołów'!$A$4:$E$147,3,FALSE)</f>
        <v>UKS Lesznowola 4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29</v>
      </c>
      <c r="H81" s="63" t="str">
        <f>$B$1&amp; 8</f>
        <v>B8</v>
      </c>
      <c r="I81" s="64" t="s">
        <v>21</v>
      </c>
      <c r="J81" s="63" t="str">
        <f>$B$1&amp; 11</f>
        <v>B11</v>
      </c>
    </row>
    <row r="82" spans="1:10" ht="18" x14ac:dyDescent="0.3">
      <c r="A82" s="47">
        <v>42</v>
      </c>
      <c r="B82" s="51">
        <f>VLOOKUP(H82,'Lista Zespołów'!$A$4:$E$147,3,FALSE)</f>
        <v>0</v>
      </c>
      <c r="C82" s="106" t="s">
        <v>21</v>
      </c>
      <c r="D82" s="51">
        <f>VLOOKUP(J82,'Lista Zespołów'!$A$4:$E$147,3,FALSE)</f>
        <v>0</v>
      </c>
      <c r="F82" t="s">
        <v>22</v>
      </c>
      <c r="G82" s="105">
        <v>30</v>
      </c>
      <c r="H82" s="63" t="str">
        <f>$B$1&amp; 9</f>
        <v>B9</v>
      </c>
      <c r="I82" s="64" t="s">
        <v>21</v>
      </c>
      <c r="J82" s="63" t="str">
        <f>$B$1&amp; 10</f>
        <v>B10</v>
      </c>
    </row>
    <row r="84" spans="1:10" ht="17.399999999999999" x14ac:dyDescent="0.3">
      <c r="A84" s="47">
        <v>43</v>
      </c>
      <c r="B84" s="51">
        <f>VLOOKUP(H84,'Lista Zespołów'!$A$4:$E$147,3,FALSE)</f>
        <v>0</v>
      </c>
      <c r="C84" s="52" t="s">
        <v>21</v>
      </c>
      <c r="D84" s="51">
        <f>VLOOKUP(J84,'Lista Zespołów'!$A$4:$E$147,3,FALSE)</f>
        <v>0</v>
      </c>
      <c r="F84" t="s">
        <v>22</v>
      </c>
      <c r="G84" s="47">
        <v>25</v>
      </c>
      <c r="H84" s="63" t="str">
        <f>$B$1&amp; 12</f>
        <v>B12</v>
      </c>
      <c r="I84" s="64" t="s">
        <v>21</v>
      </c>
      <c r="J84" s="63" t="str">
        <f>$B$1&amp; 10</f>
        <v>B10</v>
      </c>
    </row>
    <row r="85" spans="1:10" ht="18" x14ac:dyDescent="0.35">
      <c r="A85" s="47">
        <v>44</v>
      </c>
      <c r="B85" s="51">
        <f>VLOOKUP(H85,'Lista Zespołów'!$A$4:$E$147,3,FALSE)</f>
        <v>0</v>
      </c>
      <c r="C85" s="54" t="s">
        <v>21</v>
      </c>
      <c r="D85" s="51">
        <f>VLOOKUP(J85,'Lista Zespołów'!$A$4:$E$147,3,FALSE)</f>
        <v>0</v>
      </c>
      <c r="F85" t="s">
        <v>22</v>
      </c>
      <c r="G85" s="47">
        <v>26</v>
      </c>
      <c r="H85" s="63" t="str">
        <f>$B$1&amp; 11</f>
        <v>B11</v>
      </c>
      <c r="I85" s="64" t="s">
        <v>21</v>
      </c>
      <c r="J85" s="63" t="str">
        <f>$B$1&amp; 9</f>
        <v>B9</v>
      </c>
    </row>
    <row r="86" spans="1:10" ht="18" x14ac:dyDescent="0.35">
      <c r="A86" s="47">
        <v>45</v>
      </c>
      <c r="B86" s="51" t="str">
        <f>VLOOKUP(H86,'Lista Zespołów'!$A$4:$E$147,3,FALSE)</f>
        <v>UKS Lesznowola 2</v>
      </c>
      <c r="C86" s="54" t="s">
        <v>21</v>
      </c>
      <c r="D86" s="51" t="str">
        <f>VLOOKUP(J86,'Lista Zespołów'!$A$4:$E$147,3,FALSE)</f>
        <v>UKS Lesznowola 4</v>
      </c>
      <c r="F86" t="s">
        <v>22</v>
      </c>
      <c r="G86" s="47">
        <v>27</v>
      </c>
      <c r="H86" s="63" t="str">
        <f>$B$1&amp; 1</f>
        <v>B1</v>
      </c>
      <c r="I86" s="64" t="s">
        <v>21</v>
      </c>
      <c r="J86" s="63" t="str">
        <f>$B$1&amp; 8</f>
        <v>B8</v>
      </c>
    </row>
    <row r="87" spans="1:10" ht="18" x14ac:dyDescent="0.3">
      <c r="A87" s="47">
        <v>46</v>
      </c>
      <c r="B87" s="51" t="str">
        <f>VLOOKUP(H87,'Lista Zespołów'!$A$4:$E$147,3,FALSE)</f>
        <v>Dębina Nieporęt 3</v>
      </c>
      <c r="C87" s="106" t="s">
        <v>21</v>
      </c>
      <c r="D87" s="51" t="str">
        <f>VLOOKUP(J87,'Lista Zespołów'!$A$4:$E$147,3,FALSE)</f>
        <v>SPS Konstancin</v>
      </c>
      <c r="F87" t="s">
        <v>22</v>
      </c>
      <c r="G87" s="105">
        <v>28</v>
      </c>
      <c r="H87" s="63" t="str">
        <f>$B$1&amp; 2</f>
        <v>B2</v>
      </c>
      <c r="I87" s="64" t="s">
        <v>21</v>
      </c>
      <c r="J87" s="63" t="str">
        <f>$B$1&amp; 7</f>
        <v>B7</v>
      </c>
    </row>
    <row r="88" spans="1:10" ht="18" x14ac:dyDescent="0.3">
      <c r="A88" s="47">
        <v>47</v>
      </c>
      <c r="B88" s="51" t="str">
        <f>VLOOKUP(H88,'Lista Zespołów'!$A$4:$E$147,3,FALSE)</f>
        <v>Akademia Wójtowicza</v>
      </c>
      <c r="C88" s="106" t="s">
        <v>21</v>
      </c>
      <c r="D88" s="51" t="str">
        <f>VLOOKUP(J88,'Lista Zespołów'!$A$4:$E$147,3,FALSE)</f>
        <v>NIKE Ostrołęka 1</v>
      </c>
      <c r="F88" t="s">
        <v>22</v>
      </c>
      <c r="G88" s="105">
        <v>29</v>
      </c>
      <c r="H88" s="63" t="str">
        <f>$B$1&amp; 3</f>
        <v>B3</v>
      </c>
      <c r="I88" s="64" t="s">
        <v>21</v>
      </c>
      <c r="J88" s="63" t="str">
        <f>$B$1&amp; 6</f>
        <v>B6</v>
      </c>
    </row>
    <row r="89" spans="1:10" ht="18" x14ac:dyDescent="0.3">
      <c r="A89" s="47">
        <v>48</v>
      </c>
      <c r="B89" s="51" t="str">
        <f>VLOOKUP(H89,'Lista Zespołów'!$A$4:$E$147,3,FALSE)</f>
        <v>UKS Lesznowola 3</v>
      </c>
      <c r="C89" s="106" t="s">
        <v>21</v>
      </c>
      <c r="D89" s="51" t="str">
        <f>VLOOKUP(J89,'Lista Zespołów'!$A$4:$E$147,3,FALSE)</f>
        <v>KKS Kozienice</v>
      </c>
      <c r="F89" t="s">
        <v>22</v>
      </c>
      <c r="G89" s="105">
        <v>30</v>
      </c>
      <c r="H89" s="63" t="str">
        <f>$B$1&amp; 4</f>
        <v>B4</v>
      </c>
      <c r="I89" s="64" t="s">
        <v>21</v>
      </c>
      <c r="J89" s="63" t="str">
        <f>$B$1&amp; 5</f>
        <v>B5</v>
      </c>
    </row>
    <row r="91" spans="1:10" ht="17.399999999999999" x14ac:dyDescent="0.3">
      <c r="A91" s="47">
        <v>49</v>
      </c>
      <c r="B91" s="51" t="str">
        <f>VLOOKUP(H91,'Lista Zespołów'!$A$4:$E$147,3,FALSE)</f>
        <v>KKS Kozienice</v>
      </c>
      <c r="C91" s="52" t="s">
        <v>21</v>
      </c>
      <c r="D91" s="51">
        <f>VLOOKUP(J91,'Lista Zespołów'!$A$4:$E$147,3,FALSE)</f>
        <v>0</v>
      </c>
      <c r="F91" t="s">
        <v>22</v>
      </c>
      <c r="G91" s="47">
        <v>25</v>
      </c>
      <c r="H91" s="63" t="str">
        <f>$B$1&amp; 5</f>
        <v>B5</v>
      </c>
      <c r="I91" s="64" t="s">
        <v>21</v>
      </c>
      <c r="J91" s="63" t="str">
        <f>$B$1&amp; 12</f>
        <v>B12</v>
      </c>
    </row>
    <row r="92" spans="1:10" ht="18" x14ac:dyDescent="0.35">
      <c r="A92" s="47">
        <v>50</v>
      </c>
      <c r="B92" s="51" t="str">
        <f>VLOOKUP(H92,'Lista Zespołów'!$A$4:$E$147,3,FALSE)</f>
        <v>NIKE Ostrołęka 1</v>
      </c>
      <c r="C92" s="54" t="s">
        <v>21</v>
      </c>
      <c r="D92" s="51" t="str">
        <f>VLOOKUP(J92,'Lista Zespołów'!$A$4:$E$147,3,FALSE)</f>
        <v>UKS Lesznowola 3</v>
      </c>
      <c r="F92" t="s">
        <v>22</v>
      </c>
      <c r="G92" s="47">
        <v>26</v>
      </c>
      <c r="H92" s="63" t="str">
        <f>$B$1&amp; 6</f>
        <v>B6</v>
      </c>
      <c r="I92" s="64" t="s">
        <v>21</v>
      </c>
      <c r="J92" s="63" t="str">
        <f>$B$1&amp; 4</f>
        <v>B4</v>
      </c>
    </row>
    <row r="93" spans="1:10" ht="18" x14ac:dyDescent="0.35">
      <c r="A93" s="47">
        <v>51</v>
      </c>
      <c r="B93" s="51" t="str">
        <f>VLOOKUP(H93,'Lista Zespołów'!$A$4:$E$147,3,FALSE)</f>
        <v>SPS Konstancin</v>
      </c>
      <c r="C93" s="54" t="s">
        <v>21</v>
      </c>
      <c r="D93" s="51" t="str">
        <f>VLOOKUP(J93,'Lista Zespołów'!$A$4:$E$147,3,FALSE)</f>
        <v>Akademia Wójtowicza</v>
      </c>
      <c r="F93" t="s">
        <v>22</v>
      </c>
      <c r="G93" s="47">
        <v>27</v>
      </c>
      <c r="H93" s="63" t="str">
        <f>$B$1&amp; 7</f>
        <v>B7</v>
      </c>
      <c r="I93" s="64" t="s">
        <v>21</v>
      </c>
      <c r="J93" s="63" t="str">
        <f>$B$1&amp; 3</f>
        <v>B3</v>
      </c>
    </row>
    <row r="94" spans="1:10" ht="18" x14ac:dyDescent="0.3">
      <c r="A94" s="47">
        <v>52</v>
      </c>
      <c r="B94" s="51" t="str">
        <f>VLOOKUP(H94,'Lista Zespołów'!$A$4:$E$147,3,FALSE)</f>
        <v>UKS Lesznowola 4</v>
      </c>
      <c r="C94" s="106" t="s">
        <v>21</v>
      </c>
      <c r="D94" s="51" t="str">
        <f>VLOOKUP(J94,'Lista Zespołów'!$A$4:$E$147,3,FALSE)</f>
        <v>Dębina Nieporęt 3</v>
      </c>
      <c r="F94" t="s">
        <v>22</v>
      </c>
      <c r="G94" s="105">
        <v>28</v>
      </c>
      <c r="H94" s="63" t="str">
        <f>$B$1&amp; 8</f>
        <v>B8</v>
      </c>
      <c r="I94" s="64" t="s">
        <v>21</v>
      </c>
      <c r="J94" s="63" t="str">
        <f>$B$1&amp; 2</f>
        <v>B2</v>
      </c>
    </row>
    <row r="95" spans="1:10" ht="18" x14ac:dyDescent="0.3">
      <c r="A95" s="47">
        <v>53</v>
      </c>
      <c r="B95" s="51">
        <f>VLOOKUP(H95,'Lista Zespołów'!$A$4:$E$147,3,FALSE)</f>
        <v>0</v>
      </c>
      <c r="C95" s="106" t="s">
        <v>21</v>
      </c>
      <c r="D95" s="51" t="str">
        <f>VLOOKUP(J95,'Lista Zespołów'!$A$4:$E$147,3,FALSE)</f>
        <v>UKS Lesznowola 2</v>
      </c>
      <c r="F95" t="s">
        <v>22</v>
      </c>
      <c r="G95" s="105">
        <v>29</v>
      </c>
      <c r="H95" s="63" t="str">
        <f>$B$1&amp; 9</f>
        <v>B9</v>
      </c>
      <c r="I95" s="64" t="s">
        <v>21</v>
      </c>
      <c r="J95" s="63" t="str">
        <f>$B$1&amp; 1</f>
        <v>B1</v>
      </c>
    </row>
    <row r="96" spans="1:10" ht="18" x14ac:dyDescent="0.3">
      <c r="A96" s="47">
        <v>54</v>
      </c>
      <c r="B96" s="51">
        <f>VLOOKUP(H96,'Lista Zespołów'!$A$4:$E$147,3,FALSE)</f>
        <v>0</v>
      </c>
      <c r="C96" s="106" t="s">
        <v>21</v>
      </c>
      <c r="D96" s="51">
        <f>VLOOKUP(J96,'Lista Zespołów'!$A$4:$E$147,3,FALSE)</f>
        <v>0</v>
      </c>
      <c r="F96" t="s">
        <v>22</v>
      </c>
      <c r="G96" s="105">
        <v>30</v>
      </c>
      <c r="H96" s="63" t="str">
        <f>$B$1&amp; 10</f>
        <v>B10</v>
      </c>
      <c r="I96" s="64" t="s">
        <v>21</v>
      </c>
      <c r="J96" s="63" t="str">
        <f>$B$1&amp; 11</f>
        <v>B11</v>
      </c>
    </row>
    <row r="98" spans="1:10" ht="17.399999999999999" x14ac:dyDescent="0.3">
      <c r="A98" s="47">
        <v>55</v>
      </c>
      <c r="B98" s="51">
        <f>VLOOKUP(H98,'Lista Zespołów'!$A$4:$E$147,3,FALSE)</f>
        <v>0</v>
      </c>
      <c r="C98" s="52" t="s">
        <v>21</v>
      </c>
      <c r="D98" s="51">
        <f>VLOOKUP(J98,'Lista Zespołów'!$A$4:$E$147,3,FALSE)</f>
        <v>0</v>
      </c>
      <c r="F98" t="s">
        <v>22</v>
      </c>
      <c r="G98" s="47">
        <v>25</v>
      </c>
      <c r="H98" s="63" t="str">
        <f>$B$1&amp; 12</f>
        <v>B12</v>
      </c>
      <c r="I98" s="64" t="s">
        <v>21</v>
      </c>
      <c r="J98" s="63" t="str">
        <f>$B$1&amp; 11</f>
        <v>B11</v>
      </c>
    </row>
    <row r="99" spans="1:10" ht="18" x14ac:dyDescent="0.35">
      <c r="A99" s="47">
        <v>56</v>
      </c>
      <c r="B99" s="51" t="str">
        <f>VLOOKUP(H99,'Lista Zespołów'!$A$4:$E$147,3,FALSE)</f>
        <v>UKS Lesznowola 2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26</v>
      </c>
      <c r="H99" s="63" t="str">
        <f>$B$1&amp; 1</f>
        <v>B1</v>
      </c>
      <c r="I99" s="64" t="s">
        <v>21</v>
      </c>
      <c r="J99" s="63" t="str">
        <f>$B$1&amp; 10</f>
        <v>B10</v>
      </c>
    </row>
    <row r="100" spans="1:10" ht="18" x14ac:dyDescent="0.35">
      <c r="A100" s="47">
        <v>57</v>
      </c>
      <c r="B100" s="51" t="str">
        <f>VLOOKUP(H100,'Lista Zespołów'!$A$4:$E$147,3,FALSE)</f>
        <v>Dębina Nieporęt 3</v>
      </c>
      <c r="C100" s="54" t="s">
        <v>21</v>
      </c>
      <c r="D100" s="51">
        <f>VLOOKUP(J100,'Lista Zespołów'!$A$4:$E$147,3,FALSE)</f>
        <v>0</v>
      </c>
      <c r="F100" t="s">
        <v>22</v>
      </c>
      <c r="G100" s="47">
        <v>27</v>
      </c>
      <c r="H100" s="63" t="str">
        <f>$B$1&amp; 2</f>
        <v>B2</v>
      </c>
      <c r="I100" s="64" t="s">
        <v>21</v>
      </c>
      <c r="J100" s="63" t="str">
        <f>$B$1&amp; 9</f>
        <v>B9</v>
      </c>
    </row>
    <row r="101" spans="1:10" ht="18" x14ac:dyDescent="0.3">
      <c r="A101" s="47">
        <v>58</v>
      </c>
      <c r="B101" s="51" t="str">
        <f>VLOOKUP(H101,'Lista Zespołów'!$A$4:$E$147,3,FALSE)</f>
        <v>Akademia Wójtowicza</v>
      </c>
      <c r="C101" s="106" t="s">
        <v>21</v>
      </c>
      <c r="D101" s="51" t="str">
        <f>VLOOKUP(J101,'Lista Zespołów'!$A$4:$E$147,3,FALSE)</f>
        <v>UKS Lesznowola 4</v>
      </c>
      <c r="F101" t="s">
        <v>22</v>
      </c>
      <c r="G101" s="105">
        <v>28</v>
      </c>
      <c r="H101" s="63" t="str">
        <f>$B$1&amp; 3</f>
        <v>B3</v>
      </c>
      <c r="I101" s="64" t="s">
        <v>21</v>
      </c>
      <c r="J101" s="63" t="str">
        <f>$B$1&amp; 8</f>
        <v>B8</v>
      </c>
    </row>
    <row r="102" spans="1:10" ht="18" x14ac:dyDescent="0.3">
      <c r="A102" s="47">
        <v>59</v>
      </c>
      <c r="B102" s="51" t="str">
        <f>VLOOKUP(H102,'Lista Zespołów'!$A$4:$E$147,3,FALSE)</f>
        <v>UKS Lesznowola 3</v>
      </c>
      <c r="C102" s="106" t="s">
        <v>21</v>
      </c>
      <c r="D102" s="51" t="str">
        <f>VLOOKUP(J102,'Lista Zespołów'!$A$4:$E$147,3,FALSE)</f>
        <v>SPS Konstancin</v>
      </c>
      <c r="F102" t="s">
        <v>22</v>
      </c>
      <c r="G102" s="105">
        <v>29</v>
      </c>
      <c r="H102" s="63" t="str">
        <f>$B$1&amp; 4</f>
        <v>B4</v>
      </c>
      <c r="I102" s="64" t="s">
        <v>21</v>
      </c>
      <c r="J102" s="63" t="str">
        <f>$B$1&amp; 7</f>
        <v>B7</v>
      </c>
    </row>
    <row r="103" spans="1:10" ht="18" x14ac:dyDescent="0.3">
      <c r="A103" s="47">
        <v>60</v>
      </c>
      <c r="B103" s="51" t="str">
        <f>VLOOKUP(H103,'Lista Zespołów'!$A$4:$E$147,3,FALSE)</f>
        <v>KKS Kozienice</v>
      </c>
      <c r="C103" s="106" t="s">
        <v>21</v>
      </c>
      <c r="D103" s="51" t="str">
        <f>VLOOKUP(J103,'Lista Zespołów'!$A$4:$E$147,3,FALSE)</f>
        <v>NIKE Ostrołęka 1</v>
      </c>
      <c r="F103" t="s">
        <v>22</v>
      </c>
      <c r="G103" s="105">
        <v>30</v>
      </c>
      <c r="H103" s="63" t="str">
        <f>$B$1&amp; 5</f>
        <v>B5</v>
      </c>
      <c r="I103" s="64" t="s">
        <v>21</v>
      </c>
      <c r="J103" s="63" t="str">
        <f>$B$1&amp; 6</f>
        <v>B6</v>
      </c>
    </row>
    <row r="105" spans="1:10" ht="17.399999999999999" x14ac:dyDescent="0.3">
      <c r="A105" s="47">
        <v>61</v>
      </c>
      <c r="B105" s="51" t="str">
        <f>VLOOKUP(H105,'Lista Zespołów'!$A$4:$E$147,3,FALSE)</f>
        <v>NIKE Ostrołęka 1</v>
      </c>
      <c r="C105" s="52" t="s">
        <v>21</v>
      </c>
      <c r="D105" s="51">
        <f>VLOOKUP(J105,'Lista Zespołów'!$A$4:$E$147,3,FALSE)</f>
        <v>0</v>
      </c>
      <c r="F105" t="s">
        <v>22</v>
      </c>
      <c r="G105" s="47">
        <v>25</v>
      </c>
      <c r="H105" s="63" t="str">
        <f>$B$1&amp; 6</f>
        <v>B6</v>
      </c>
      <c r="I105" s="64" t="s">
        <v>21</v>
      </c>
      <c r="J105" s="63" t="str">
        <f>$B$1&amp; 12</f>
        <v>B12</v>
      </c>
    </row>
    <row r="106" spans="1:10" ht="18" x14ac:dyDescent="0.35">
      <c r="A106" s="47">
        <v>62</v>
      </c>
      <c r="B106" s="51" t="str">
        <f>VLOOKUP(H106,'Lista Zespołów'!$A$4:$E$147,3,FALSE)</f>
        <v>SPS Konstancin</v>
      </c>
      <c r="C106" s="54" t="s">
        <v>21</v>
      </c>
      <c r="D106" s="51" t="str">
        <f>VLOOKUP(J106,'Lista Zespołów'!$A$4:$E$147,3,FALSE)</f>
        <v>KKS Kozienice</v>
      </c>
      <c r="F106" t="s">
        <v>22</v>
      </c>
      <c r="G106" s="47">
        <v>26</v>
      </c>
      <c r="H106" s="63" t="str">
        <f>$B$1&amp; 7</f>
        <v>B7</v>
      </c>
      <c r="I106" s="64" t="s">
        <v>21</v>
      </c>
      <c r="J106" s="63" t="str">
        <f>$B$1&amp; 5</f>
        <v>B5</v>
      </c>
    </row>
    <row r="107" spans="1:10" ht="18" x14ac:dyDescent="0.35">
      <c r="A107" s="47">
        <v>63</v>
      </c>
      <c r="B107" s="51" t="str">
        <f>VLOOKUP(H107,'Lista Zespołów'!$A$4:$E$147,3,FALSE)</f>
        <v>UKS Lesznowola 4</v>
      </c>
      <c r="C107" s="54" t="s">
        <v>21</v>
      </c>
      <c r="D107" s="51" t="str">
        <f>VLOOKUP(J107,'Lista Zespołów'!$A$4:$E$147,3,FALSE)</f>
        <v>UKS Lesznowola 3</v>
      </c>
      <c r="F107" t="s">
        <v>22</v>
      </c>
      <c r="G107" s="47">
        <v>27</v>
      </c>
      <c r="H107" s="63" t="str">
        <f>$B$1&amp; 8</f>
        <v>B8</v>
      </c>
      <c r="I107" s="64" t="s">
        <v>21</v>
      </c>
      <c r="J107" s="63" t="str">
        <f>$B$1&amp; 4</f>
        <v>B4</v>
      </c>
    </row>
    <row r="108" spans="1:10" ht="18" x14ac:dyDescent="0.3">
      <c r="A108" s="47">
        <v>64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Akademia Wójtowicza</v>
      </c>
      <c r="F108" t="s">
        <v>22</v>
      </c>
      <c r="G108" s="105">
        <v>28</v>
      </c>
      <c r="H108" s="63" t="str">
        <f>$B$1&amp; 9</f>
        <v>B9</v>
      </c>
      <c r="I108" s="64" t="s">
        <v>21</v>
      </c>
      <c r="J108" s="63" t="str">
        <f>$B$1&amp; 3</f>
        <v>B3</v>
      </c>
    </row>
    <row r="109" spans="1:10" ht="18" x14ac:dyDescent="0.3">
      <c r="A109" s="47">
        <v>65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Dębina Nieporęt 3</v>
      </c>
      <c r="F109" t="s">
        <v>22</v>
      </c>
      <c r="G109" s="105">
        <v>29</v>
      </c>
      <c r="H109" s="63" t="str">
        <f>$B$1&amp; 10</f>
        <v>B10</v>
      </c>
      <c r="I109" s="64" t="s">
        <v>21</v>
      </c>
      <c r="J109" s="63" t="str">
        <f>$B$1&amp; 2</f>
        <v>B2</v>
      </c>
    </row>
    <row r="110" spans="1:10" ht="18" x14ac:dyDescent="0.3">
      <c r="A110" s="47">
        <v>66</v>
      </c>
      <c r="B110" s="51">
        <f>VLOOKUP(H110,'Lista Zespołów'!$A$4:$E$147,3,FALSE)</f>
        <v>0</v>
      </c>
      <c r="C110" s="106" t="s">
        <v>21</v>
      </c>
      <c r="D110" s="51" t="str">
        <f>VLOOKUP(J110,'Lista Zespołów'!$A$4:$E$147,3,FALSE)</f>
        <v>UKS Lesznowola 2</v>
      </c>
      <c r="F110" t="s">
        <v>22</v>
      </c>
      <c r="G110" s="105">
        <v>30</v>
      </c>
      <c r="H110" s="63" t="str">
        <f>$B$1&amp; 11</f>
        <v>B11</v>
      </c>
      <c r="I110" s="64" t="s">
        <v>21</v>
      </c>
      <c r="J110" s="63" t="str">
        <f>$B$1&amp; 1</f>
        <v>B1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9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60" zoomScaleNormal="60" workbookViewId="0">
      <selection activeCell="C27" sqref="C27"/>
    </sheetView>
  </sheetViews>
  <sheetFormatPr defaultRowHeight="14.4" x14ac:dyDescent="0.3"/>
  <cols>
    <col min="1" max="1" width="9.6640625" customWidth="1"/>
    <col min="2" max="2" width="51.33203125" customWidth="1"/>
    <col min="3" max="11" width="15.88671875" customWidth="1"/>
    <col min="12" max="16" width="15.5546875" customWidth="1"/>
    <col min="17" max="18" width="15.88671875" customWidth="1"/>
    <col min="19" max="20" width="16.44140625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C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C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Volley Wyszków 1</v>
      </c>
      <c r="C4" s="33">
        <f t="shared" ref="C4:C7" si="0">D4*$E$1+E4*$G$1</f>
        <v>4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2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5</v>
      </c>
      <c r="F4" s="34">
        <f t="shared" ref="F4:F15" si="2">E4+D4</f>
        <v>7</v>
      </c>
      <c r="G4" s="34">
        <f>SUM(D$21:D$33)</f>
        <v>81</v>
      </c>
      <c r="H4" s="34">
        <f>SUM(C$21:C$33)</f>
        <v>96</v>
      </c>
      <c r="I4" s="35">
        <f t="shared" ref="I4:I7" si="3">IFERROR(G4/H4,0)</f>
        <v>0.84375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Sparta Warszawa 2</v>
      </c>
      <c r="C5" s="30">
        <f t="shared" si="0"/>
        <v>12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6</v>
      </c>
      <c r="E5" s="107">
        <f t="shared" si="1"/>
        <v>1</v>
      </c>
      <c r="F5" s="107">
        <f t="shared" si="2"/>
        <v>7</v>
      </c>
      <c r="G5" s="31">
        <f>SUM(F$21:F$33)</f>
        <v>103</v>
      </c>
      <c r="H5" s="31">
        <f>SUM(E$21:E$33)</f>
        <v>55</v>
      </c>
      <c r="I5" s="32">
        <f t="shared" si="3"/>
        <v>1.8727272727272728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Atena Warszawa 3</v>
      </c>
      <c r="C6" s="33">
        <f t="shared" si="0"/>
        <v>6</v>
      </c>
      <c r="D6" s="34">
        <f t="shared" si="4"/>
        <v>3</v>
      </c>
      <c r="E6" s="34">
        <f t="shared" si="1"/>
        <v>4</v>
      </c>
      <c r="F6" s="34">
        <f t="shared" si="2"/>
        <v>7</v>
      </c>
      <c r="G6" s="34">
        <f>SUM(H$21:H$33)</f>
        <v>75</v>
      </c>
      <c r="H6" s="34">
        <f>SUM(G$21:G$33)</f>
        <v>90</v>
      </c>
      <c r="I6" s="35">
        <f t="shared" si="3"/>
        <v>0.83333333333333337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Sparta Warszawa 3</v>
      </c>
      <c r="C7" s="30">
        <f t="shared" si="0"/>
        <v>12</v>
      </c>
      <c r="D7" s="107">
        <f t="shared" si="4"/>
        <v>6</v>
      </c>
      <c r="E7" s="107">
        <f t="shared" si="1"/>
        <v>1</v>
      </c>
      <c r="F7" s="107">
        <f t="shared" si="2"/>
        <v>7</v>
      </c>
      <c r="G7" s="31">
        <f>SUM(J$21:J$33)</f>
        <v>104</v>
      </c>
      <c r="H7" s="31">
        <f>SUM(I$21:I$33)</f>
        <v>90</v>
      </c>
      <c r="I7" s="32">
        <f t="shared" si="3"/>
        <v>1.1555555555555554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Olimpia Węgrów 6</v>
      </c>
      <c r="C8" s="33">
        <f>D8*$E$1+E8*$G$1</f>
        <v>4</v>
      </c>
      <c r="D8" s="34">
        <f t="shared" si="4"/>
        <v>2</v>
      </c>
      <c r="E8" s="34">
        <f t="shared" si="1"/>
        <v>5</v>
      </c>
      <c r="F8" s="34">
        <f t="shared" si="2"/>
        <v>7</v>
      </c>
      <c r="G8" s="34">
        <f>SUM(L$21:L$33)</f>
        <v>85</v>
      </c>
      <c r="H8" s="34">
        <f>SUM(K$21:K$33)</f>
        <v>98</v>
      </c>
      <c r="I8" s="35">
        <f>IFERROR(G8/H8,0)</f>
        <v>0.86734693877551017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Radomka Radom 1</v>
      </c>
      <c r="C9" s="30">
        <f t="shared" ref="C9" si="5">D9*$E$1+E9*$G$1</f>
        <v>4</v>
      </c>
      <c r="D9" s="107">
        <f t="shared" si="4"/>
        <v>2</v>
      </c>
      <c r="E9" s="107">
        <f t="shared" si="1"/>
        <v>5</v>
      </c>
      <c r="F9" s="107">
        <f t="shared" si="2"/>
        <v>7</v>
      </c>
      <c r="G9" s="31">
        <f>SUM(N$21:N$33)</f>
        <v>80</v>
      </c>
      <c r="H9" s="31">
        <f>SUM(M$21:M$33)</f>
        <v>96</v>
      </c>
      <c r="I9" s="32">
        <f t="shared" ref="I9" si="6">IFERROR(G9/H9,0)</f>
        <v>0.83333333333333337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Atena Warszawa 4</v>
      </c>
      <c r="C10" s="33">
        <f>D10*$E$1+E10*$G$1</f>
        <v>10</v>
      </c>
      <c r="D10" s="34">
        <f t="shared" si="4"/>
        <v>5</v>
      </c>
      <c r="E10" s="34">
        <f t="shared" si="1"/>
        <v>2</v>
      </c>
      <c r="F10" s="34">
        <f t="shared" si="2"/>
        <v>7</v>
      </c>
      <c r="G10" s="34">
        <f>SUM(P$21:P$33)</f>
        <v>100</v>
      </c>
      <c r="H10" s="34">
        <f>SUM(O$21:O$33)</f>
        <v>86</v>
      </c>
      <c r="I10" s="35">
        <f>IFERROR(G10/H10,0)</f>
        <v>1.1627906976744187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Volley Wyszków 3</v>
      </c>
      <c r="C11" s="30">
        <f t="shared" ref="C11" si="7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78</v>
      </c>
      <c r="H11" s="31">
        <f>SUM(Q$21:Q$33)</f>
        <v>95</v>
      </c>
      <c r="I11" s="32">
        <f t="shared" ref="I11" si="8">IFERROR(G11/H11,0)</f>
        <v>0.82105263157894737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C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Volley Wyszków 1</v>
      </c>
      <c r="D20" s="178"/>
      <c r="E20" s="177" t="str">
        <f>VLOOKUP($B$1&amp;E19,'Lista Zespołów'!$A$4:$E$147,3,FALSE)</f>
        <v>Sparta Warszawa 2</v>
      </c>
      <c r="F20" s="178"/>
      <c r="G20" s="177" t="str">
        <f>VLOOKUP($B$1&amp;G19,'Lista Zespołów'!$A$4:$E$147,3,FALSE)</f>
        <v>Atena Warszawa 3</v>
      </c>
      <c r="H20" s="178"/>
      <c r="I20" s="177" t="str">
        <f>VLOOKUP($B$1&amp;I19,'Lista Zespołów'!$A$4:$E$147,3,FALSE)</f>
        <v>Sparta Warszawa 3</v>
      </c>
      <c r="J20" s="178"/>
      <c r="K20" s="185" t="str">
        <f>VLOOKUP($B$1&amp;K19,'Lista Zespołów'!$A$4:$E$147,3,FALSE)</f>
        <v>Olimpia Węgrów 6</v>
      </c>
      <c r="L20" s="186"/>
      <c r="M20" s="177" t="str">
        <f>VLOOKUP($B$1&amp;M19,'Lista Zespołów'!$A$4:$E$147,3,FALSE)</f>
        <v>Radomka Radom 1</v>
      </c>
      <c r="N20" s="178"/>
      <c r="O20" s="177" t="str">
        <f>VLOOKUP($B$1&amp;O19,'Lista Zespołów'!$A$4:$E$147,3,FALSE)</f>
        <v>Atena Warszawa 4</v>
      </c>
      <c r="P20" s="178"/>
      <c r="Q20" s="177" t="str">
        <f>VLOOKUP($B$1&amp;Q19,'Lista Zespołów'!$A$4:$E$147,3,FALSE)</f>
        <v>Volley Wyszków 3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Volley Wyszków 1</v>
      </c>
      <c r="C21" s="125" t="s">
        <v>16</v>
      </c>
      <c r="D21" s="126" t="s">
        <v>16</v>
      </c>
      <c r="E21" s="19">
        <v>5</v>
      </c>
      <c r="F21" s="27">
        <v>15</v>
      </c>
      <c r="G21" s="19">
        <v>13</v>
      </c>
      <c r="H21" s="27">
        <v>15</v>
      </c>
      <c r="I21" s="19">
        <v>14</v>
      </c>
      <c r="J21" s="27">
        <v>16</v>
      </c>
      <c r="K21" s="19">
        <v>12</v>
      </c>
      <c r="L21" s="27">
        <v>15</v>
      </c>
      <c r="M21" s="19">
        <v>15</v>
      </c>
      <c r="N21" s="27">
        <v>9</v>
      </c>
      <c r="O21" s="129">
        <v>15</v>
      </c>
      <c r="P21" s="103">
        <v>11</v>
      </c>
      <c r="Q21" s="129">
        <v>7</v>
      </c>
      <c r="R21" s="103">
        <v>15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Sparta Warszawa 2</v>
      </c>
      <c r="C22" s="71">
        <f>IF(F21="","",F21)</f>
        <v>15</v>
      </c>
      <c r="D22" s="72">
        <f>IF(E21="","",E21)</f>
        <v>5</v>
      </c>
      <c r="E22" s="123" t="s">
        <v>16</v>
      </c>
      <c r="F22" s="127" t="s">
        <v>16</v>
      </c>
      <c r="G22" s="23">
        <v>15</v>
      </c>
      <c r="H22" s="28">
        <v>6</v>
      </c>
      <c r="I22" s="23">
        <v>15</v>
      </c>
      <c r="J22" s="28">
        <v>8</v>
      </c>
      <c r="K22" s="23">
        <v>15</v>
      </c>
      <c r="L22" s="28">
        <v>10</v>
      </c>
      <c r="M22" s="23">
        <v>15</v>
      </c>
      <c r="N22" s="28">
        <v>6</v>
      </c>
      <c r="O22" s="130">
        <v>13</v>
      </c>
      <c r="P22" s="121">
        <v>15</v>
      </c>
      <c r="Q22" s="130">
        <v>15</v>
      </c>
      <c r="R22" s="121">
        <v>5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Atena Warszawa 3</v>
      </c>
      <c r="C23" s="70">
        <f>IF(H21="","",H21)</f>
        <v>15</v>
      </c>
      <c r="D23" s="73">
        <f>IF(G21="","",G21)</f>
        <v>13</v>
      </c>
      <c r="E23" s="70">
        <f>IF(H22="","",H22)</f>
        <v>6</v>
      </c>
      <c r="F23" s="73">
        <f>IF(G22="","",G22)</f>
        <v>15</v>
      </c>
      <c r="G23" s="128" t="s">
        <v>16</v>
      </c>
      <c r="H23" s="126" t="s">
        <v>16</v>
      </c>
      <c r="I23" s="24">
        <v>6</v>
      </c>
      <c r="J23" s="27">
        <v>15</v>
      </c>
      <c r="K23" s="24">
        <v>15</v>
      </c>
      <c r="L23" s="27">
        <v>11</v>
      </c>
      <c r="M23" s="24">
        <v>10</v>
      </c>
      <c r="N23" s="27">
        <v>15</v>
      </c>
      <c r="O23" s="131">
        <v>8</v>
      </c>
      <c r="P23" s="103">
        <v>15</v>
      </c>
      <c r="Q23" s="131">
        <v>15</v>
      </c>
      <c r="R23" s="103">
        <v>6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Sparta Warszawa 3</v>
      </c>
      <c r="C24" s="71">
        <f>IF(J21="","",J21)</f>
        <v>16</v>
      </c>
      <c r="D24" s="72">
        <f>IF(I21="","",I21)</f>
        <v>14</v>
      </c>
      <c r="E24" s="71">
        <f>IF(J22="","",J22)</f>
        <v>8</v>
      </c>
      <c r="F24" s="72">
        <f>IF(I22="","",I22)</f>
        <v>15</v>
      </c>
      <c r="G24" s="71">
        <f>IF(J23="","",J23)</f>
        <v>15</v>
      </c>
      <c r="H24" s="72">
        <f>IF(I23="","",I23)</f>
        <v>6</v>
      </c>
      <c r="I24" s="123" t="s">
        <v>16</v>
      </c>
      <c r="J24" s="127" t="s">
        <v>16</v>
      </c>
      <c r="K24" s="23">
        <v>15</v>
      </c>
      <c r="L24" s="28">
        <v>11</v>
      </c>
      <c r="M24" s="23">
        <v>16</v>
      </c>
      <c r="N24" s="28">
        <v>14</v>
      </c>
      <c r="O24" s="130">
        <v>16</v>
      </c>
      <c r="P24" s="121">
        <v>14</v>
      </c>
      <c r="Q24" s="130">
        <v>18</v>
      </c>
      <c r="R24" s="121">
        <v>16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Olimpia Węgrów 6</v>
      </c>
      <c r="C25" s="71">
        <f>IF(L21="","",L21)</f>
        <v>15</v>
      </c>
      <c r="D25" s="72">
        <f>IF(K21="","",K21)</f>
        <v>12</v>
      </c>
      <c r="E25" s="71">
        <f>IF(L22="","",L22)</f>
        <v>10</v>
      </c>
      <c r="F25" s="72">
        <f>IF(K22="","",K22)</f>
        <v>15</v>
      </c>
      <c r="G25" s="71">
        <f>IF(L23="","",L23)</f>
        <v>11</v>
      </c>
      <c r="H25" s="72">
        <f>IF(K23="","",K23)</f>
        <v>15</v>
      </c>
      <c r="I25" s="71">
        <f>IF(L24="","",L24)</f>
        <v>11</v>
      </c>
      <c r="J25" s="72">
        <f>IF(K24="","",K24)</f>
        <v>15</v>
      </c>
      <c r="K25" s="123" t="s">
        <v>16</v>
      </c>
      <c r="L25" s="122" t="s">
        <v>16</v>
      </c>
      <c r="M25" s="24">
        <v>10</v>
      </c>
      <c r="N25" s="27">
        <v>15</v>
      </c>
      <c r="O25" s="131">
        <v>13</v>
      </c>
      <c r="P25" s="103">
        <v>15</v>
      </c>
      <c r="Q25" s="131">
        <v>15</v>
      </c>
      <c r="R25" s="103">
        <v>11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Radomka Radom 1</v>
      </c>
      <c r="C26" s="71">
        <f>IF(N21="","",N21)</f>
        <v>9</v>
      </c>
      <c r="D26" s="72">
        <f>IF(M21="","",M21)</f>
        <v>15</v>
      </c>
      <c r="E26" s="71">
        <f>IF(N22="","",N22)</f>
        <v>6</v>
      </c>
      <c r="F26" s="72">
        <f>IF(M22="","",M22)</f>
        <v>15</v>
      </c>
      <c r="G26" s="71">
        <f>IF(N23="","",N23)</f>
        <v>15</v>
      </c>
      <c r="H26" s="72">
        <f>IF(M23="","",M23)</f>
        <v>10</v>
      </c>
      <c r="I26" s="71">
        <f>IF(N$24="","",N$24)</f>
        <v>14</v>
      </c>
      <c r="J26" s="72">
        <f>IF(M24="","",M24)</f>
        <v>16</v>
      </c>
      <c r="K26" s="71">
        <f>IF(N25="","",N25)</f>
        <v>15</v>
      </c>
      <c r="L26" s="72">
        <f>IF(M25="","",M25)</f>
        <v>10</v>
      </c>
      <c r="M26" s="123" t="s">
        <v>16</v>
      </c>
      <c r="N26" s="122" t="s">
        <v>16</v>
      </c>
      <c r="O26" s="130">
        <v>11</v>
      </c>
      <c r="P26" s="135">
        <v>15</v>
      </c>
      <c r="Q26" s="130">
        <v>10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Atena Warszawa 4</v>
      </c>
      <c r="C27" s="71">
        <f>IF(P21="","",P21)</f>
        <v>11</v>
      </c>
      <c r="D27" s="72">
        <f>IF(O21="","",O21)</f>
        <v>15</v>
      </c>
      <c r="E27" s="71">
        <f>IF(P22="","",P22)</f>
        <v>15</v>
      </c>
      <c r="F27" s="72">
        <f>IF(O22="","",O22)</f>
        <v>13</v>
      </c>
      <c r="G27" s="71">
        <f>IF(P$23="","",P$23)</f>
        <v>15</v>
      </c>
      <c r="H27" s="72">
        <f>IF(O$23="","",O$23)</f>
        <v>8</v>
      </c>
      <c r="I27" s="71">
        <f>IF(P24="","",P24)</f>
        <v>14</v>
      </c>
      <c r="J27" s="72">
        <f>IF(O$24="","",O$24)</f>
        <v>16</v>
      </c>
      <c r="K27" s="71">
        <f>IF(P$25="","",P$25)</f>
        <v>15</v>
      </c>
      <c r="L27" s="72">
        <f>IF(O$25="","",O$25)</f>
        <v>13</v>
      </c>
      <c r="M27" s="71">
        <f>IF(P$26="","",P$26)</f>
        <v>15</v>
      </c>
      <c r="N27" s="72">
        <f>IF(O$26="","",O$26)</f>
        <v>11</v>
      </c>
      <c r="O27" s="123" t="s">
        <v>16</v>
      </c>
      <c r="P27" s="122" t="s">
        <v>16</v>
      </c>
      <c r="Q27" s="130">
        <v>15</v>
      </c>
      <c r="R27" s="135">
        <v>10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Volley Wyszków 3</v>
      </c>
      <c r="C28" s="71">
        <f>IF(R21="","",R21)</f>
        <v>15</v>
      </c>
      <c r="D28" s="72">
        <f>IF(Q21="","",Q21)</f>
        <v>7</v>
      </c>
      <c r="E28" s="71">
        <f>IF(R22="","",R22)</f>
        <v>5</v>
      </c>
      <c r="F28" s="72">
        <f>IF(Q22="","",Q22)</f>
        <v>15</v>
      </c>
      <c r="G28" s="71">
        <f>IF(R$23="","",R$23)</f>
        <v>6</v>
      </c>
      <c r="H28" s="72">
        <f>IF(Q$23="","",Q$23)</f>
        <v>15</v>
      </c>
      <c r="I28" s="71">
        <f>IF(R24="","",R24)</f>
        <v>16</v>
      </c>
      <c r="J28" s="72">
        <f>IF(Q$24="","",Q$24)</f>
        <v>18</v>
      </c>
      <c r="K28" s="71">
        <f>IF(R$25="","",R$25)</f>
        <v>11</v>
      </c>
      <c r="L28" s="72">
        <f>IF(Q$25="","",Q$25)</f>
        <v>15</v>
      </c>
      <c r="M28" s="71">
        <f>IF(R$26="","",R$26)</f>
        <v>15</v>
      </c>
      <c r="N28" s="72">
        <f>IF(Q$26="","",Q$26)</f>
        <v>10</v>
      </c>
      <c r="O28" s="71">
        <f>IF($R$27="","",$R$27)</f>
        <v>10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6.8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Volley Wyszków 1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C1</v>
      </c>
      <c r="I34" s="60" t="s">
        <v>21</v>
      </c>
      <c r="J34" s="59" t="str">
        <f>$B$1&amp; 12</f>
        <v>C12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Sparta Warszawa 2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C2</v>
      </c>
      <c r="I35" s="60" t="s">
        <v>21</v>
      </c>
      <c r="J35" s="59" t="str">
        <f>$B$1&amp; 11</f>
        <v>C11</v>
      </c>
    </row>
    <row r="36" spans="1:10" ht="17.399999999999999" x14ac:dyDescent="0.3">
      <c r="A36" s="47">
        <v>3</v>
      </c>
      <c r="B36" s="51" t="str">
        <f>VLOOKUP(H36,'Lista Zespołów'!$A$4:$E$147,3,FALSE)</f>
        <v>Atena Warszawa 3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C3</v>
      </c>
      <c r="I36" s="60" t="s">
        <v>21</v>
      </c>
      <c r="J36" s="61" t="str">
        <f>$B$1&amp; 10</f>
        <v>C10</v>
      </c>
    </row>
    <row r="37" spans="1:10" ht="17.399999999999999" x14ac:dyDescent="0.3">
      <c r="A37" s="47">
        <v>4</v>
      </c>
      <c r="B37" s="51" t="str">
        <f>VLOOKUP(H37,'Lista Zespołów'!$A$4:$E$147,3,FALSE)</f>
        <v>Sparta Warszawa 3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C4</v>
      </c>
      <c r="I37" s="60" t="s">
        <v>21</v>
      </c>
      <c r="J37" s="61" t="str">
        <f>$B$1&amp; 9</f>
        <v>C9</v>
      </c>
    </row>
    <row r="38" spans="1:10" ht="17.399999999999999" x14ac:dyDescent="0.3">
      <c r="A38" s="47">
        <v>5</v>
      </c>
      <c r="B38" s="51" t="str">
        <f>VLOOKUP(H38,'Lista Zespołów'!$A$4:$E$147,3,FALSE)</f>
        <v>Olimpia Węgrów 6</v>
      </c>
      <c r="C38" s="52" t="s">
        <v>21</v>
      </c>
      <c r="D38" s="51" t="str">
        <f>VLOOKUP(J38,'Lista Zespołów'!$A$4:$E$147,3,FALSE)</f>
        <v>Volley Wyszków 3</v>
      </c>
      <c r="E38" s="2"/>
      <c r="F38" s="2" t="s">
        <v>22</v>
      </c>
      <c r="G38" s="58">
        <v>5</v>
      </c>
      <c r="H38" s="59" t="str">
        <f>$B$1&amp; 5</f>
        <v>C5</v>
      </c>
      <c r="I38" s="60" t="s">
        <v>21</v>
      </c>
      <c r="J38" s="61" t="str">
        <f>$B$1&amp; 8</f>
        <v>C8</v>
      </c>
    </row>
    <row r="39" spans="1:10" ht="17.399999999999999" x14ac:dyDescent="0.3">
      <c r="A39" s="47">
        <v>6</v>
      </c>
      <c r="B39" s="51" t="str">
        <f>VLOOKUP(H39,'Lista Zespołów'!$A$4:$E$147,3,FALSE)</f>
        <v>Radomka Radom 1</v>
      </c>
      <c r="C39" s="52" t="s">
        <v>21</v>
      </c>
      <c r="D39" s="51" t="str">
        <f>VLOOKUP(J39,'Lista Zespołów'!$A$4:$E$147,3,FALSE)</f>
        <v>Atena Warszawa 4</v>
      </c>
      <c r="E39" s="2"/>
      <c r="F39" s="2" t="s">
        <v>22</v>
      </c>
      <c r="G39" s="58">
        <v>6</v>
      </c>
      <c r="H39" s="59" t="str">
        <f>$B$1&amp; 6</f>
        <v>C6</v>
      </c>
      <c r="I39" s="60" t="s">
        <v>21</v>
      </c>
      <c r="J39" s="61" t="str">
        <f>$B$1&amp; 7</f>
        <v>C7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Atena Warszawa 4</v>
      </c>
      <c r="F41" s="2" t="s">
        <v>22</v>
      </c>
      <c r="G41" s="47">
        <v>5</v>
      </c>
      <c r="H41" s="59" t="str">
        <f>$B$1&amp; 12</f>
        <v>C12</v>
      </c>
      <c r="I41" s="60" t="s">
        <v>21</v>
      </c>
      <c r="J41" s="59" t="str">
        <f>$B$1&amp; 7</f>
        <v>C7</v>
      </c>
    </row>
    <row r="42" spans="1:10" ht="17.399999999999999" x14ac:dyDescent="0.3">
      <c r="A42" s="47">
        <v>8</v>
      </c>
      <c r="B42" s="51" t="str">
        <f>VLOOKUP(H42,'Lista Zespołów'!$A$4:$E$147,3,FALSE)</f>
        <v>Volley Wyszków 3</v>
      </c>
      <c r="C42" s="52" t="s">
        <v>21</v>
      </c>
      <c r="D42" s="51" t="str">
        <f>VLOOKUP(J42,'Lista Zespołów'!$A$4:$E$147,3,FALSE)</f>
        <v>Radomka Radom 1</v>
      </c>
      <c r="F42" s="2" t="s">
        <v>22</v>
      </c>
      <c r="G42" s="47">
        <v>6</v>
      </c>
      <c r="H42" s="59" t="str">
        <f>$B$1&amp; 8</f>
        <v>C8</v>
      </c>
      <c r="I42" s="60" t="s">
        <v>21</v>
      </c>
      <c r="J42" s="59" t="str">
        <f>$B$1&amp; 6</f>
        <v>C6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Olimpia Węgrów 6</v>
      </c>
      <c r="F43" s="2" t="s">
        <v>22</v>
      </c>
      <c r="G43" s="47">
        <v>7</v>
      </c>
      <c r="H43" s="63" t="str">
        <f>$B$1&amp; 9</f>
        <v>C9</v>
      </c>
      <c r="I43" s="64" t="s">
        <v>21</v>
      </c>
      <c r="J43" s="63" t="str">
        <f>$B$1&amp; 5</f>
        <v>C5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Sparta Warszawa 3</v>
      </c>
      <c r="F44" s="2" t="s">
        <v>22</v>
      </c>
      <c r="G44" s="47">
        <v>8</v>
      </c>
      <c r="H44" s="63" t="str">
        <f>$B$1&amp; 10</f>
        <v>C10</v>
      </c>
      <c r="I44" s="64" t="s">
        <v>21</v>
      </c>
      <c r="J44" s="63" t="str">
        <f>$B$1&amp; 4</f>
        <v>C4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Atena Warszawa 3</v>
      </c>
      <c r="F45" s="2" t="s">
        <v>22</v>
      </c>
      <c r="G45" s="47">
        <v>9</v>
      </c>
      <c r="H45" s="63" t="str">
        <f>$B$1&amp; 11</f>
        <v>C11</v>
      </c>
      <c r="I45" s="64" t="s">
        <v>21</v>
      </c>
      <c r="J45" s="63" t="str">
        <f>$B$1&amp; 3</f>
        <v>C3</v>
      </c>
    </row>
    <row r="46" spans="1:10" ht="17.399999999999999" x14ac:dyDescent="0.3">
      <c r="A46" s="47">
        <v>12</v>
      </c>
      <c r="B46" s="51" t="str">
        <f>VLOOKUP(H46,'Lista Zespołów'!$A$4:$E$147,3,FALSE)</f>
        <v>Volley Wyszków 1</v>
      </c>
      <c r="C46" s="52" t="s">
        <v>21</v>
      </c>
      <c r="D46" s="51" t="str">
        <f>VLOOKUP(J46,'Lista Zespołów'!$A$4:$E$147,3,FALSE)</f>
        <v>Sparta Warszawa 2</v>
      </c>
      <c r="F46" s="2" t="s">
        <v>22</v>
      </c>
      <c r="G46" s="47">
        <v>10</v>
      </c>
      <c r="H46" s="63" t="str">
        <f>$B$1&amp; 1</f>
        <v>C1</v>
      </c>
      <c r="I46" s="64" t="s">
        <v>21</v>
      </c>
      <c r="J46" s="63" t="str">
        <f>$B$1&amp; 2</f>
        <v>C2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Sparta Warszawa 2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C2</v>
      </c>
      <c r="I48" s="60" t="s">
        <v>21</v>
      </c>
      <c r="J48" s="59" t="str">
        <f>$B$1&amp; 12</f>
        <v>C12</v>
      </c>
    </row>
    <row r="49" spans="1:10" ht="17.399999999999999" x14ac:dyDescent="0.3">
      <c r="A49" s="47">
        <v>14</v>
      </c>
      <c r="B49" s="51" t="str">
        <f>VLOOKUP(H49,'Lista Zespołów'!$A$4:$E$147,3,FALSE)</f>
        <v>Atena Warszawa 3</v>
      </c>
      <c r="C49" s="52" t="s">
        <v>21</v>
      </c>
      <c r="D49" s="51" t="str">
        <f>VLOOKUP(J49,'Lista Zespołów'!$A$4:$E$147,3,FALSE)</f>
        <v>Volley Wyszków 1</v>
      </c>
      <c r="F49" t="s">
        <v>22</v>
      </c>
      <c r="G49" s="47">
        <v>10</v>
      </c>
      <c r="H49" s="59" t="str">
        <f>$B$1&amp; 3</f>
        <v>C3</v>
      </c>
      <c r="I49" s="60" t="s">
        <v>21</v>
      </c>
      <c r="J49" s="59" t="str">
        <f>$B$1&amp; 1</f>
        <v>C1</v>
      </c>
    </row>
    <row r="50" spans="1:10" ht="17.399999999999999" x14ac:dyDescent="0.3">
      <c r="A50" s="47">
        <v>15</v>
      </c>
      <c r="B50" s="51" t="str">
        <f>VLOOKUP(H50,'Lista Zespołów'!$A$4:$E$147,3,FALSE)</f>
        <v>Sparta Warszawa 3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C4</v>
      </c>
      <c r="I50" s="64" t="s">
        <v>21</v>
      </c>
      <c r="J50" s="63" t="str">
        <f>$B$1&amp; 11</f>
        <v>C11</v>
      </c>
    </row>
    <row r="51" spans="1:10" ht="17.399999999999999" x14ac:dyDescent="0.3">
      <c r="A51" s="47">
        <v>16</v>
      </c>
      <c r="B51" s="51" t="str">
        <f>VLOOKUP(H51,'Lista Zespołów'!$A$4:$E$147,3,FALSE)</f>
        <v>Olimpia Węgrów 6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C5</v>
      </c>
      <c r="I51" s="64" t="s">
        <v>21</v>
      </c>
      <c r="J51" s="63" t="str">
        <f>$B$1&amp; 10</f>
        <v>C10</v>
      </c>
    </row>
    <row r="52" spans="1:10" ht="17.399999999999999" x14ac:dyDescent="0.3">
      <c r="A52" s="47">
        <v>17</v>
      </c>
      <c r="B52" s="51" t="str">
        <f>VLOOKUP(H52,'Lista Zespołów'!$A$4:$E$147,3,FALSE)</f>
        <v>Radomka Radom 1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C6</v>
      </c>
      <c r="I52" s="64" t="s">
        <v>21</v>
      </c>
      <c r="J52" s="63" t="str">
        <f>$B$1&amp; 9</f>
        <v>C9</v>
      </c>
    </row>
    <row r="53" spans="1:10" ht="17.399999999999999" x14ac:dyDescent="0.3">
      <c r="A53" s="47">
        <v>18</v>
      </c>
      <c r="B53" s="51" t="str">
        <f>VLOOKUP(H53,'Lista Zespołów'!$A$4:$E$147,3,FALSE)</f>
        <v>Atena Warszawa 4</v>
      </c>
      <c r="C53" s="52" t="s">
        <v>21</v>
      </c>
      <c r="D53" s="51" t="str">
        <f>VLOOKUP(J53,'Lista Zespołów'!$A$4:$E$147,3,FALSE)</f>
        <v>Volley Wyszków 3</v>
      </c>
      <c r="F53" t="s">
        <v>22</v>
      </c>
      <c r="G53" s="47">
        <v>14</v>
      </c>
      <c r="H53" s="63" t="str">
        <f>$B$1&amp; 7</f>
        <v>C7</v>
      </c>
      <c r="I53" s="64" t="s">
        <v>21</v>
      </c>
      <c r="J53" s="63" t="str">
        <f>$B$1&amp; 8</f>
        <v>C8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Volley Wyszków 3</v>
      </c>
      <c r="F55" t="s">
        <v>22</v>
      </c>
      <c r="G55" s="47">
        <v>13</v>
      </c>
      <c r="H55" s="63" t="str">
        <f>$B$1&amp; 12</f>
        <v>C12</v>
      </c>
      <c r="I55" s="64" t="s">
        <v>21</v>
      </c>
      <c r="J55" s="63" t="str">
        <f>$B$1&amp; 8</f>
        <v>C8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Atena Warszawa 4</v>
      </c>
      <c r="F56" t="s">
        <v>22</v>
      </c>
      <c r="G56" s="47">
        <v>14</v>
      </c>
      <c r="H56" s="63" t="str">
        <f>$B$1&amp; 9</f>
        <v>C9</v>
      </c>
      <c r="I56" s="64" t="s">
        <v>21</v>
      </c>
      <c r="J56" s="63" t="str">
        <f>$B$1&amp; 7</f>
        <v>C7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Radomka Radom 1</v>
      </c>
      <c r="F57" t="s">
        <v>22</v>
      </c>
      <c r="G57" s="47">
        <v>15</v>
      </c>
      <c r="H57" s="63" t="str">
        <f>$B$1&amp; 10</f>
        <v>C10</v>
      </c>
      <c r="I57" s="64" t="s">
        <v>21</v>
      </c>
      <c r="J57" s="63" t="str">
        <f>$B$1&amp; 6</f>
        <v>C6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Olimpia Węgrów 6</v>
      </c>
      <c r="F58" t="s">
        <v>22</v>
      </c>
      <c r="G58" s="47">
        <v>16</v>
      </c>
      <c r="H58" s="63" t="str">
        <f>$B$1&amp; 11</f>
        <v>C11</v>
      </c>
      <c r="I58" s="64" t="s">
        <v>21</v>
      </c>
      <c r="J58" s="63" t="str">
        <f>$B$1&amp; 5</f>
        <v>C5</v>
      </c>
    </row>
    <row r="59" spans="1:10" ht="18" x14ac:dyDescent="0.35">
      <c r="A59" s="47">
        <v>23</v>
      </c>
      <c r="B59" s="51" t="str">
        <f>VLOOKUP(H59,'Lista Zespołów'!$A$4:$E$147,3,FALSE)</f>
        <v>Volley Wyszków 1</v>
      </c>
      <c r="C59" s="54" t="s">
        <v>21</v>
      </c>
      <c r="D59" s="51" t="str">
        <f>VLOOKUP(J59,'Lista Zespołów'!$A$4:$E$147,3,FALSE)</f>
        <v>Sparta Warszawa 3</v>
      </c>
      <c r="F59" t="s">
        <v>22</v>
      </c>
      <c r="G59" s="47">
        <v>17</v>
      </c>
      <c r="H59" s="63" t="str">
        <f>$B$1&amp; 1</f>
        <v>C1</v>
      </c>
      <c r="I59" s="64" t="s">
        <v>21</v>
      </c>
      <c r="J59" s="63" t="str">
        <f>$B$1&amp; 4</f>
        <v>C4</v>
      </c>
    </row>
    <row r="60" spans="1:10" ht="18" x14ac:dyDescent="0.35">
      <c r="A60" s="47">
        <v>24</v>
      </c>
      <c r="B60" s="51" t="str">
        <f>VLOOKUP(H60,'Lista Zespołów'!$A$4:$E$147,3,FALSE)</f>
        <v>Sparta Warszawa 2</v>
      </c>
      <c r="C60" s="54" t="s">
        <v>21</v>
      </c>
      <c r="D60" s="51" t="str">
        <f>VLOOKUP(J60,'Lista Zespołów'!$A$4:$E$147,3,FALSE)</f>
        <v>Atena Warszawa 3</v>
      </c>
      <c r="F60" t="s">
        <v>22</v>
      </c>
      <c r="G60" s="47">
        <v>18</v>
      </c>
      <c r="H60" s="63" t="str">
        <f t="shared" ref="H60" si="13">$B$1&amp; 2</f>
        <v>C2</v>
      </c>
      <c r="I60" s="64" t="s">
        <v>21</v>
      </c>
      <c r="J60" s="63" t="str">
        <f t="shared" ref="J60" si="14">$B$1&amp; 3</f>
        <v>C3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Atena Warszawa 3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C3</v>
      </c>
      <c r="I62" s="64" t="s">
        <v>21</v>
      </c>
      <c r="J62" s="63" t="str">
        <f>$B$1&amp; 12</f>
        <v>C12</v>
      </c>
    </row>
    <row r="63" spans="1:10" ht="18" x14ac:dyDescent="0.35">
      <c r="A63" s="47">
        <v>26</v>
      </c>
      <c r="B63" s="51" t="str">
        <f>VLOOKUP(H63,'Lista Zespołów'!$A$4:$E$147,3,FALSE)</f>
        <v>Sparta Warszawa 3</v>
      </c>
      <c r="C63" s="54" t="s">
        <v>21</v>
      </c>
      <c r="D63" s="51" t="str">
        <f>VLOOKUP(J63,'Lista Zespołów'!$A$4:$E$147,3,FALSE)</f>
        <v>Sparta Warszawa 2</v>
      </c>
      <c r="F63" t="s">
        <v>22</v>
      </c>
      <c r="G63" s="47">
        <v>18</v>
      </c>
      <c r="H63" s="63" t="str">
        <f>$B$1&amp; 4</f>
        <v>C4</v>
      </c>
      <c r="I63" s="64" t="s">
        <v>21</v>
      </c>
      <c r="J63" s="63" t="str">
        <f>$B$1&amp; 2</f>
        <v>C2</v>
      </c>
    </row>
    <row r="64" spans="1:10" ht="18" x14ac:dyDescent="0.35">
      <c r="A64" s="47">
        <v>27</v>
      </c>
      <c r="B64" s="51" t="str">
        <f>VLOOKUP(H64,'Lista Zespołów'!$A$4:$E$147,3,FALSE)</f>
        <v>Olimpia Węgrów 6</v>
      </c>
      <c r="C64" s="54" t="s">
        <v>21</v>
      </c>
      <c r="D64" s="51" t="str">
        <f>VLOOKUP(J64,'Lista Zespołów'!$A$4:$E$147,3,FALSE)</f>
        <v>Volley Wyszków 1</v>
      </c>
      <c r="F64" t="s">
        <v>22</v>
      </c>
      <c r="G64" s="47">
        <v>19</v>
      </c>
      <c r="H64" s="63" t="str">
        <f>$B$1&amp; 5</f>
        <v>C5</v>
      </c>
      <c r="I64" s="64" t="s">
        <v>21</v>
      </c>
      <c r="J64" s="63" t="str">
        <f>$B$1&amp; 1</f>
        <v>C1</v>
      </c>
    </row>
    <row r="65" spans="1:10" ht="18" x14ac:dyDescent="0.3">
      <c r="A65" s="47">
        <v>28</v>
      </c>
      <c r="B65" s="51" t="str">
        <f>VLOOKUP(H65,'Lista Zespołów'!$A$4:$E$147,3,FALSE)</f>
        <v>Radomka Radom 1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C6</v>
      </c>
      <c r="I65" s="64" t="s">
        <v>21</v>
      </c>
      <c r="J65" s="63" t="str">
        <f>$B$1&amp; 11</f>
        <v>C11</v>
      </c>
    </row>
    <row r="66" spans="1:10" ht="18" x14ac:dyDescent="0.3">
      <c r="A66" s="47">
        <v>29</v>
      </c>
      <c r="B66" s="51" t="str">
        <f>VLOOKUP(H66,'Lista Zespołów'!$A$4:$E$147,3,FALSE)</f>
        <v>Atena Warszawa 4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C7</v>
      </c>
      <c r="I66" s="64" t="s">
        <v>21</v>
      </c>
      <c r="J66" s="63" t="str">
        <f>$B$1&amp; 10</f>
        <v>C10</v>
      </c>
    </row>
    <row r="67" spans="1:10" ht="18" x14ac:dyDescent="0.3">
      <c r="A67" s="47">
        <v>30</v>
      </c>
      <c r="B67" s="51" t="str">
        <f>VLOOKUP(H67,'Lista Zespołów'!$A$4:$E$147,3,FALSE)</f>
        <v>Volley Wyszków 3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C8</v>
      </c>
      <c r="I67" s="64" t="s">
        <v>21</v>
      </c>
      <c r="J67" s="63" t="str">
        <f>$B$1&amp; 9</f>
        <v>C9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C12</v>
      </c>
      <c r="I69" s="64" t="s">
        <v>21</v>
      </c>
      <c r="J69" s="63" t="str">
        <f>$B$1&amp; 9</f>
        <v>C9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Volley Wyszków 3</v>
      </c>
      <c r="F70" t="s">
        <v>22</v>
      </c>
      <c r="G70" s="47">
        <v>22</v>
      </c>
      <c r="H70" s="63" t="str">
        <f>$B$1&amp; 10</f>
        <v>C10</v>
      </c>
      <c r="I70" s="64" t="s">
        <v>21</v>
      </c>
      <c r="J70" s="63" t="str">
        <f>$B$1&amp; 8</f>
        <v>C8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Atena Warszawa 4</v>
      </c>
      <c r="F71" t="s">
        <v>22</v>
      </c>
      <c r="G71" s="47">
        <v>23</v>
      </c>
      <c r="H71" s="63" t="str">
        <f>$B$1&amp; 11</f>
        <v>C11</v>
      </c>
      <c r="I71" s="64" t="s">
        <v>21</v>
      </c>
      <c r="J71" s="63" t="str">
        <f>$B$1&amp; 7</f>
        <v>C7</v>
      </c>
    </row>
    <row r="72" spans="1:10" ht="18" x14ac:dyDescent="0.3">
      <c r="A72" s="47">
        <v>34</v>
      </c>
      <c r="B72" s="51" t="str">
        <f>VLOOKUP(H72,'Lista Zespołów'!$A$4:$E$147,3,FALSE)</f>
        <v>Volley Wyszków 1</v>
      </c>
      <c r="C72" s="106" t="s">
        <v>21</v>
      </c>
      <c r="D72" s="51" t="str">
        <f>VLOOKUP(J72,'Lista Zespołów'!$A$4:$E$147,3,FALSE)</f>
        <v>Radomka Radom 1</v>
      </c>
      <c r="F72" t="s">
        <v>22</v>
      </c>
      <c r="G72" s="105">
        <v>24</v>
      </c>
      <c r="H72" s="63" t="str">
        <f>$B$1&amp; 1</f>
        <v>C1</v>
      </c>
      <c r="I72" s="64" t="s">
        <v>21</v>
      </c>
      <c r="J72" s="63" t="str">
        <f>$B$1&amp; 6</f>
        <v>C6</v>
      </c>
    </row>
    <row r="73" spans="1:10" ht="18" x14ac:dyDescent="0.3">
      <c r="A73" s="47">
        <v>35</v>
      </c>
      <c r="B73" s="51" t="str">
        <f>VLOOKUP(H73,'Lista Zespołów'!$A$4:$E$147,3,FALSE)</f>
        <v>Sparta Warszawa 2</v>
      </c>
      <c r="C73" s="106" t="s">
        <v>21</v>
      </c>
      <c r="D73" s="51" t="str">
        <f>VLOOKUP(J73,'Lista Zespołów'!$A$4:$E$147,3,FALSE)</f>
        <v>Olimpia Węgrów 6</v>
      </c>
      <c r="F73" t="s">
        <v>22</v>
      </c>
      <c r="G73" s="105">
        <v>25</v>
      </c>
      <c r="H73" s="63" t="str">
        <f>$B$1&amp; 2</f>
        <v>C2</v>
      </c>
      <c r="I73" s="64" t="s">
        <v>21</v>
      </c>
      <c r="J73" s="63" t="str">
        <f>$B$1&amp; 5</f>
        <v>C5</v>
      </c>
    </row>
    <row r="74" spans="1:10" ht="18" x14ac:dyDescent="0.3">
      <c r="A74" s="47">
        <v>36</v>
      </c>
      <c r="B74" s="51" t="str">
        <f>VLOOKUP(H74,'Lista Zespołów'!$A$4:$E$147,3,FALSE)</f>
        <v>Atena Warszawa 3</v>
      </c>
      <c r="C74" s="106" t="s">
        <v>21</v>
      </c>
      <c r="D74" s="51" t="str">
        <f>VLOOKUP(J74,'Lista Zespołów'!$A$4:$E$147,3,FALSE)</f>
        <v>Sparta Warszawa 3</v>
      </c>
      <c r="F74" t="s">
        <v>22</v>
      </c>
      <c r="G74" s="105">
        <v>26</v>
      </c>
      <c r="H74" s="63" t="str">
        <f t="shared" ref="H74" si="15">$B$1&amp; 3</f>
        <v>C3</v>
      </c>
      <c r="I74" s="64" t="s">
        <v>21</v>
      </c>
      <c r="J74" s="63" t="str">
        <f t="shared" ref="J74" si="16">$B$1&amp; 4</f>
        <v>C4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Sparta Warszawa 3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C4</v>
      </c>
      <c r="I76" s="64" t="s">
        <v>21</v>
      </c>
      <c r="J76" s="63" t="str">
        <f>$B$1&amp; 12</f>
        <v>C12</v>
      </c>
    </row>
    <row r="77" spans="1:10" ht="18" x14ac:dyDescent="0.35">
      <c r="A77" s="47">
        <v>38</v>
      </c>
      <c r="B77" s="51" t="str">
        <f>VLOOKUP(H77,'Lista Zespołów'!$A$4:$E$147,3,FALSE)</f>
        <v>Olimpia Węgrów 6</v>
      </c>
      <c r="C77" s="54" t="s">
        <v>21</v>
      </c>
      <c r="D77" s="51" t="str">
        <f>VLOOKUP(J77,'Lista Zespołów'!$A$4:$E$147,3,FALSE)</f>
        <v>Atena Warszawa 3</v>
      </c>
      <c r="F77" t="s">
        <v>22</v>
      </c>
      <c r="G77" s="47">
        <v>26</v>
      </c>
      <c r="H77" s="63" t="str">
        <f>$B$1&amp; 5</f>
        <v>C5</v>
      </c>
      <c r="I77" s="64" t="s">
        <v>21</v>
      </c>
      <c r="J77" s="63" t="str">
        <f>$B$1&amp; 3</f>
        <v>C3</v>
      </c>
    </row>
    <row r="78" spans="1:10" ht="18" x14ac:dyDescent="0.35">
      <c r="A78" s="47">
        <v>39</v>
      </c>
      <c r="B78" s="51" t="str">
        <f>VLOOKUP(H78,'Lista Zespołów'!$A$4:$E$147,3,FALSE)</f>
        <v>Radomka Radom 1</v>
      </c>
      <c r="C78" s="54" t="s">
        <v>21</v>
      </c>
      <c r="D78" s="51" t="str">
        <f>VLOOKUP(J78,'Lista Zespołów'!$A$4:$E$147,3,FALSE)</f>
        <v>Sparta Warszawa 2</v>
      </c>
      <c r="F78" t="s">
        <v>22</v>
      </c>
      <c r="G78" s="47">
        <v>27</v>
      </c>
      <c r="H78" s="63" t="str">
        <f>$B$1&amp; 6</f>
        <v>C6</v>
      </c>
      <c r="I78" s="64" t="s">
        <v>21</v>
      </c>
      <c r="J78" s="63" t="str">
        <f>$B$1&amp; 2</f>
        <v>C2</v>
      </c>
    </row>
    <row r="79" spans="1:10" ht="18" x14ac:dyDescent="0.3">
      <c r="A79" s="47">
        <v>40</v>
      </c>
      <c r="B79" s="51" t="str">
        <f>VLOOKUP(H79,'Lista Zespołów'!$A$4:$E$147,3,FALSE)</f>
        <v>Atena Warszawa 4</v>
      </c>
      <c r="C79" s="106" t="s">
        <v>21</v>
      </c>
      <c r="D79" s="51" t="str">
        <f>VLOOKUP(J79,'Lista Zespołów'!$A$4:$E$147,3,FALSE)</f>
        <v>Volley Wyszków 1</v>
      </c>
      <c r="F79" t="s">
        <v>22</v>
      </c>
      <c r="G79" s="105">
        <v>28</v>
      </c>
      <c r="H79" s="63" t="str">
        <f>$B$1&amp; 7</f>
        <v>C7</v>
      </c>
      <c r="I79" s="64" t="s">
        <v>21</v>
      </c>
      <c r="J79" s="63" t="str">
        <f>$B$1&amp; 1</f>
        <v>C1</v>
      </c>
    </row>
    <row r="80" spans="1:10" ht="18" x14ac:dyDescent="0.3">
      <c r="A80" s="47">
        <v>41</v>
      </c>
      <c r="B80" s="51" t="str">
        <f>VLOOKUP(H80,'Lista Zespołów'!$A$4:$E$147,3,FALSE)</f>
        <v>Volley Wyszków 3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C8</v>
      </c>
      <c r="I80" s="64" t="s">
        <v>21</v>
      </c>
      <c r="J80" s="63" t="str">
        <f>$B$1&amp; 11</f>
        <v>C11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C9</v>
      </c>
      <c r="I81" s="64" t="s">
        <v>21</v>
      </c>
      <c r="J81" s="63" t="str">
        <f>$B$1&amp; 10</f>
        <v>C10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C12</v>
      </c>
      <c r="I83" s="64" t="s">
        <v>21</v>
      </c>
      <c r="J83" s="63" t="str">
        <f>$B$1&amp; 10</f>
        <v>C10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C11</v>
      </c>
      <c r="I84" s="64" t="s">
        <v>21</v>
      </c>
      <c r="J84" s="63" t="str">
        <f>$B$1&amp; 9</f>
        <v>C9</v>
      </c>
    </row>
    <row r="85" spans="1:10" ht="18" x14ac:dyDescent="0.35">
      <c r="A85" s="47">
        <v>45</v>
      </c>
      <c r="B85" s="51" t="str">
        <f>VLOOKUP(H85,'Lista Zespołów'!$A$4:$E$147,3,FALSE)</f>
        <v>Volley Wyszków 1</v>
      </c>
      <c r="C85" s="54" t="s">
        <v>21</v>
      </c>
      <c r="D85" s="51" t="str">
        <f>VLOOKUP(J85,'Lista Zespołów'!$A$4:$E$147,3,FALSE)</f>
        <v>Volley Wyszków 3</v>
      </c>
      <c r="F85" t="s">
        <v>22</v>
      </c>
      <c r="G85" s="47">
        <v>27</v>
      </c>
      <c r="H85" s="63" t="str">
        <f>$B$1&amp; 1</f>
        <v>C1</v>
      </c>
      <c r="I85" s="64" t="s">
        <v>21</v>
      </c>
      <c r="J85" s="63" t="str">
        <f>$B$1&amp; 8</f>
        <v>C8</v>
      </c>
    </row>
    <row r="86" spans="1:10" ht="18" x14ac:dyDescent="0.3">
      <c r="A86" s="47">
        <v>46</v>
      </c>
      <c r="B86" s="51" t="str">
        <f>VLOOKUP(H86,'Lista Zespołów'!$A$4:$E$147,3,FALSE)</f>
        <v>Sparta Warszawa 2</v>
      </c>
      <c r="C86" s="106" t="s">
        <v>21</v>
      </c>
      <c r="D86" s="51" t="str">
        <f>VLOOKUP(J86,'Lista Zespołów'!$A$4:$E$147,3,FALSE)</f>
        <v>Atena Warszawa 4</v>
      </c>
      <c r="F86" t="s">
        <v>22</v>
      </c>
      <c r="G86" s="105">
        <v>28</v>
      </c>
      <c r="H86" s="63" t="str">
        <f>$B$1&amp; 2</f>
        <v>C2</v>
      </c>
      <c r="I86" s="64" t="s">
        <v>21</v>
      </c>
      <c r="J86" s="63" t="str">
        <f>$B$1&amp; 7</f>
        <v>C7</v>
      </c>
    </row>
    <row r="87" spans="1:10" ht="18" x14ac:dyDescent="0.3">
      <c r="A87" s="47">
        <v>47</v>
      </c>
      <c r="B87" s="51" t="str">
        <f>VLOOKUP(H87,'Lista Zespołów'!$A$4:$E$147,3,FALSE)</f>
        <v>Atena Warszawa 3</v>
      </c>
      <c r="C87" s="106" t="s">
        <v>21</v>
      </c>
      <c r="D87" s="51" t="str">
        <f>VLOOKUP(J87,'Lista Zespołów'!$A$4:$E$147,3,FALSE)</f>
        <v>Radomka Radom 1</v>
      </c>
      <c r="F87" t="s">
        <v>22</v>
      </c>
      <c r="G87" s="105">
        <v>29</v>
      </c>
      <c r="H87" s="63" t="str">
        <f>$B$1&amp; 3</f>
        <v>C3</v>
      </c>
      <c r="I87" s="64" t="s">
        <v>21</v>
      </c>
      <c r="J87" s="63" t="str">
        <f>$B$1&amp; 6</f>
        <v>C6</v>
      </c>
    </row>
    <row r="88" spans="1:10" ht="18" x14ac:dyDescent="0.3">
      <c r="A88" s="47">
        <v>48</v>
      </c>
      <c r="B88" s="51" t="str">
        <f>VLOOKUP(H88,'Lista Zespołów'!$A$4:$E$147,3,FALSE)</f>
        <v>Sparta Warszawa 3</v>
      </c>
      <c r="C88" s="106" t="s">
        <v>21</v>
      </c>
      <c r="D88" s="51" t="str">
        <f>VLOOKUP(J88,'Lista Zespołów'!$A$4:$E$147,3,FALSE)</f>
        <v>Olimpia Węgrów 6</v>
      </c>
      <c r="F88" t="s">
        <v>22</v>
      </c>
      <c r="G88" s="105">
        <v>30</v>
      </c>
      <c r="H88" s="63" t="str">
        <f>$B$1&amp; 4</f>
        <v>C4</v>
      </c>
      <c r="I88" s="64" t="s">
        <v>21</v>
      </c>
      <c r="J88" s="63" t="str">
        <f>$B$1&amp; 5</f>
        <v>C5</v>
      </c>
    </row>
    <row r="90" spans="1:10" ht="17.399999999999999" x14ac:dyDescent="0.3">
      <c r="A90" s="47">
        <v>49</v>
      </c>
      <c r="B90" s="51" t="str">
        <f>VLOOKUP(H90,'Lista Zespołów'!$A$4:$E$147,3,FALSE)</f>
        <v>Olimpia Węgrów 6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C5</v>
      </c>
      <c r="I90" s="64" t="s">
        <v>21</v>
      </c>
      <c r="J90" s="63" t="str">
        <f>$B$1&amp; 12</f>
        <v>C12</v>
      </c>
    </row>
    <row r="91" spans="1:10" ht="18" x14ac:dyDescent="0.35">
      <c r="A91" s="47">
        <v>50</v>
      </c>
      <c r="B91" s="51" t="str">
        <f>VLOOKUP(H91,'Lista Zespołów'!$A$4:$E$147,3,FALSE)</f>
        <v>Radomka Radom 1</v>
      </c>
      <c r="C91" s="54" t="s">
        <v>21</v>
      </c>
      <c r="D91" s="51" t="str">
        <f>VLOOKUP(J91,'Lista Zespołów'!$A$4:$E$147,3,FALSE)</f>
        <v>Sparta Warszawa 3</v>
      </c>
      <c r="F91" t="s">
        <v>22</v>
      </c>
      <c r="G91" s="47">
        <v>26</v>
      </c>
      <c r="H91" s="63" t="str">
        <f>$B$1&amp; 6</f>
        <v>C6</v>
      </c>
      <c r="I91" s="64" t="s">
        <v>21</v>
      </c>
      <c r="J91" s="63" t="str">
        <f>$B$1&amp; 4</f>
        <v>C4</v>
      </c>
    </row>
    <row r="92" spans="1:10" ht="18" x14ac:dyDescent="0.35">
      <c r="A92" s="47">
        <v>51</v>
      </c>
      <c r="B92" s="51" t="str">
        <f>VLOOKUP(H92,'Lista Zespołów'!$A$4:$E$147,3,FALSE)</f>
        <v>Atena Warszawa 4</v>
      </c>
      <c r="C92" s="54" t="s">
        <v>21</v>
      </c>
      <c r="D92" s="51" t="str">
        <f>VLOOKUP(J92,'Lista Zespołów'!$A$4:$E$147,3,FALSE)</f>
        <v>Atena Warszawa 3</v>
      </c>
      <c r="F92" t="s">
        <v>22</v>
      </c>
      <c r="G92" s="47">
        <v>27</v>
      </c>
      <c r="H92" s="63" t="str">
        <f>$B$1&amp; 7</f>
        <v>C7</v>
      </c>
      <c r="I92" s="64" t="s">
        <v>21</v>
      </c>
      <c r="J92" s="63" t="str">
        <f>$B$1&amp; 3</f>
        <v>C3</v>
      </c>
    </row>
    <row r="93" spans="1:10" ht="18" x14ac:dyDescent="0.3">
      <c r="A93" s="47">
        <v>52</v>
      </c>
      <c r="B93" s="51" t="str">
        <f>VLOOKUP(H93,'Lista Zespołów'!$A$4:$E$147,3,FALSE)</f>
        <v>Volley Wyszków 3</v>
      </c>
      <c r="C93" s="106" t="s">
        <v>21</v>
      </c>
      <c r="D93" s="51" t="str">
        <f>VLOOKUP(J93,'Lista Zespołów'!$A$4:$E$147,3,FALSE)</f>
        <v>Sparta Warszawa 2</v>
      </c>
      <c r="F93" t="s">
        <v>22</v>
      </c>
      <c r="G93" s="105">
        <v>28</v>
      </c>
      <c r="H93" s="63" t="str">
        <f>$B$1&amp; 8</f>
        <v>C8</v>
      </c>
      <c r="I93" s="64" t="s">
        <v>21</v>
      </c>
      <c r="J93" s="63" t="str">
        <f>$B$1&amp; 2</f>
        <v>C2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Volley Wyszków 1</v>
      </c>
      <c r="F94" t="s">
        <v>22</v>
      </c>
      <c r="G94" s="105">
        <v>29</v>
      </c>
      <c r="H94" s="63" t="str">
        <f>$B$1&amp; 9</f>
        <v>C9</v>
      </c>
      <c r="I94" s="64" t="s">
        <v>21</v>
      </c>
      <c r="J94" s="63" t="str">
        <f>$B$1&amp; 1</f>
        <v>C1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C10</v>
      </c>
      <c r="I95" s="64" t="s">
        <v>21</v>
      </c>
      <c r="J95" s="63" t="str">
        <f>$B$1&amp; 11</f>
        <v>C11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C12</v>
      </c>
      <c r="I97" s="64" t="s">
        <v>21</v>
      </c>
      <c r="J97" s="63" t="str">
        <f>$B$1&amp; 11</f>
        <v>C11</v>
      </c>
    </row>
    <row r="98" spans="1:10" ht="18" x14ac:dyDescent="0.35">
      <c r="A98" s="47">
        <v>56</v>
      </c>
      <c r="B98" s="51" t="str">
        <f>VLOOKUP(H98,'Lista Zespołów'!$A$4:$E$147,3,FALSE)</f>
        <v>Volley Wyszków 1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C1</v>
      </c>
      <c r="I98" s="64" t="s">
        <v>21</v>
      </c>
      <c r="J98" s="63" t="str">
        <f>$B$1&amp; 10</f>
        <v>C10</v>
      </c>
    </row>
    <row r="99" spans="1:10" ht="18" x14ac:dyDescent="0.35">
      <c r="A99" s="47">
        <v>57</v>
      </c>
      <c r="B99" s="51" t="str">
        <f>VLOOKUP(H99,'Lista Zespołów'!$A$4:$E$147,3,FALSE)</f>
        <v>Sparta Warszawa 2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C2</v>
      </c>
      <c r="I99" s="64" t="s">
        <v>21</v>
      </c>
      <c r="J99" s="63" t="str">
        <f>$B$1&amp; 9</f>
        <v>C9</v>
      </c>
    </row>
    <row r="100" spans="1:10" ht="18" x14ac:dyDescent="0.3">
      <c r="A100" s="47">
        <v>58</v>
      </c>
      <c r="B100" s="51" t="str">
        <f>VLOOKUP(H100,'Lista Zespołów'!$A$4:$E$147,3,FALSE)</f>
        <v>Atena Warszawa 3</v>
      </c>
      <c r="C100" s="106" t="s">
        <v>21</v>
      </c>
      <c r="D100" s="51" t="str">
        <f>VLOOKUP(J100,'Lista Zespołów'!$A$4:$E$147,3,FALSE)</f>
        <v>Volley Wyszków 3</v>
      </c>
      <c r="F100" t="s">
        <v>22</v>
      </c>
      <c r="G100" s="105">
        <v>28</v>
      </c>
      <c r="H100" s="63" t="str">
        <f>$B$1&amp; 3</f>
        <v>C3</v>
      </c>
      <c r="I100" s="64" t="s">
        <v>21</v>
      </c>
      <c r="J100" s="63" t="str">
        <f>$B$1&amp; 8</f>
        <v>C8</v>
      </c>
    </row>
    <row r="101" spans="1:10" ht="18" x14ac:dyDescent="0.3">
      <c r="A101" s="47">
        <v>59</v>
      </c>
      <c r="B101" s="51" t="str">
        <f>VLOOKUP(H101,'Lista Zespołów'!$A$4:$E$147,3,FALSE)</f>
        <v>Sparta Warszawa 3</v>
      </c>
      <c r="C101" s="106" t="s">
        <v>21</v>
      </c>
      <c r="D101" s="51" t="str">
        <f>VLOOKUP(J101,'Lista Zespołów'!$A$4:$E$147,3,FALSE)</f>
        <v>Atena Warszawa 4</v>
      </c>
      <c r="F101" t="s">
        <v>22</v>
      </c>
      <c r="G101" s="105">
        <v>29</v>
      </c>
      <c r="H101" s="63" t="str">
        <f>$B$1&amp; 4</f>
        <v>C4</v>
      </c>
      <c r="I101" s="64" t="s">
        <v>21</v>
      </c>
      <c r="J101" s="63" t="str">
        <f>$B$1&amp; 7</f>
        <v>C7</v>
      </c>
    </row>
    <row r="102" spans="1:10" ht="18" x14ac:dyDescent="0.3">
      <c r="A102" s="47">
        <v>60</v>
      </c>
      <c r="B102" s="51" t="str">
        <f>VLOOKUP(H102,'Lista Zespołów'!$A$4:$E$147,3,FALSE)</f>
        <v>Olimpia Węgrów 6</v>
      </c>
      <c r="C102" s="106" t="s">
        <v>21</v>
      </c>
      <c r="D102" s="51" t="str">
        <f>VLOOKUP(J102,'Lista Zespołów'!$A$4:$E$147,3,FALSE)</f>
        <v>Radomka Radom 1</v>
      </c>
      <c r="F102" t="s">
        <v>22</v>
      </c>
      <c r="G102" s="105">
        <v>30</v>
      </c>
      <c r="H102" s="63" t="str">
        <f>$B$1&amp; 5</f>
        <v>C5</v>
      </c>
      <c r="I102" s="64" t="s">
        <v>21</v>
      </c>
      <c r="J102" s="63" t="str">
        <f>$B$1&amp; 6</f>
        <v>C6</v>
      </c>
    </row>
    <row r="104" spans="1:10" ht="17.399999999999999" x14ac:dyDescent="0.3">
      <c r="A104" s="47">
        <v>61</v>
      </c>
      <c r="B104" s="51" t="str">
        <f>VLOOKUP(H104,'Lista Zespołów'!$A$4:$E$147,3,FALSE)</f>
        <v>Radomka Radom 1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C6</v>
      </c>
      <c r="I104" s="64" t="s">
        <v>21</v>
      </c>
      <c r="J104" s="63" t="str">
        <f>$B$1&amp; 12</f>
        <v>C12</v>
      </c>
    </row>
    <row r="105" spans="1:10" ht="18" x14ac:dyDescent="0.35">
      <c r="A105" s="47">
        <v>62</v>
      </c>
      <c r="B105" s="51" t="str">
        <f>VLOOKUP(H105,'Lista Zespołów'!$A$4:$E$147,3,FALSE)</f>
        <v>Atena Warszawa 4</v>
      </c>
      <c r="C105" s="54" t="s">
        <v>21</v>
      </c>
      <c r="D105" s="51" t="str">
        <f>VLOOKUP(J105,'Lista Zespołów'!$A$4:$E$147,3,FALSE)</f>
        <v>Olimpia Węgrów 6</v>
      </c>
      <c r="F105" t="s">
        <v>22</v>
      </c>
      <c r="G105" s="47">
        <v>26</v>
      </c>
      <c r="H105" s="63" t="str">
        <f>$B$1&amp; 7</f>
        <v>C7</v>
      </c>
      <c r="I105" s="64" t="s">
        <v>21</v>
      </c>
      <c r="J105" s="63" t="str">
        <f>$B$1&amp; 5</f>
        <v>C5</v>
      </c>
    </row>
    <row r="106" spans="1:10" ht="18" x14ac:dyDescent="0.35">
      <c r="A106" s="47">
        <v>63</v>
      </c>
      <c r="B106" s="51" t="str">
        <f>VLOOKUP(H106,'Lista Zespołów'!$A$4:$E$147,3,FALSE)</f>
        <v>Volley Wyszków 3</v>
      </c>
      <c r="C106" s="54" t="s">
        <v>21</v>
      </c>
      <c r="D106" s="51" t="str">
        <f>VLOOKUP(J106,'Lista Zespołów'!$A$4:$E$147,3,FALSE)</f>
        <v>Sparta Warszawa 3</v>
      </c>
      <c r="F106" t="s">
        <v>22</v>
      </c>
      <c r="G106" s="47">
        <v>27</v>
      </c>
      <c r="H106" s="63" t="str">
        <f>$B$1&amp; 8</f>
        <v>C8</v>
      </c>
      <c r="I106" s="64" t="s">
        <v>21</v>
      </c>
      <c r="J106" s="63" t="str">
        <f>$B$1&amp; 4</f>
        <v>C4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Atena Warszawa 3</v>
      </c>
      <c r="F107" t="s">
        <v>22</v>
      </c>
      <c r="G107" s="105">
        <v>28</v>
      </c>
      <c r="H107" s="63" t="str">
        <f>$B$1&amp; 9</f>
        <v>C9</v>
      </c>
      <c r="I107" s="64" t="s">
        <v>21</v>
      </c>
      <c r="J107" s="63" t="str">
        <f>$B$1&amp; 3</f>
        <v>C3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Sparta Warszawa 2</v>
      </c>
      <c r="F108" t="s">
        <v>22</v>
      </c>
      <c r="G108" s="105">
        <v>29</v>
      </c>
      <c r="H108" s="63" t="str">
        <f>$B$1&amp; 10</f>
        <v>C10</v>
      </c>
      <c r="I108" s="64" t="s">
        <v>21</v>
      </c>
      <c r="J108" s="63" t="str">
        <f>$B$1&amp; 2</f>
        <v>C2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Volley Wyszków 1</v>
      </c>
      <c r="F109" t="s">
        <v>22</v>
      </c>
      <c r="G109" s="105">
        <v>30</v>
      </c>
      <c r="H109" s="63" t="str">
        <f>$B$1&amp; 11</f>
        <v>C11</v>
      </c>
      <c r="I109" s="64" t="s">
        <v>21</v>
      </c>
      <c r="J109" s="63" t="str">
        <f>$B$1&amp; 1</f>
        <v>C1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topLeftCell="A17" zoomScale="60" zoomScaleNormal="60" workbookViewId="0">
      <selection activeCell="C27" sqref="C27"/>
    </sheetView>
  </sheetViews>
  <sheetFormatPr defaultRowHeight="14.4" x14ac:dyDescent="0.3"/>
  <cols>
    <col min="1" max="1" width="9.6640625" customWidth="1"/>
    <col min="2" max="2" width="46.88671875" bestFit="1" customWidth="1"/>
    <col min="3" max="11" width="15.88671875" customWidth="1"/>
    <col min="12" max="16" width="15.5546875" customWidth="1"/>
    <col min="17" max="18" width="15.88671875" customWidth="1"/>
    <col min="19" max="19" width="16.6640625" customWidth="1"/>
    <col min="20" max="20" width="16.44140625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D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D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Perła Złotokłos 1</v>
      </c>
      <c r="C4" s="33">
        <f t="shared" ref="C4:C7" si="0">D4*$E$1+E4*$G$1</f>
        <v>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3</v>
      </c>
      <c r="F4" s="34">
        <f t="shared" ref="F4:F15" si="2">E4+D4</f>
        <v>7</v>
      </c>
      <c r="G4" s="34">
        <f>SUM(D$21:D$33)</f>
        <v>83</v>
      </c>
      <c r="H4" s="34">
        <f>SUM(C$21:C$33)</f>
        <v>76</v>
      </c>
      <c r="I4" s="35">
        <f t="shared" ref="I4:I7" si="3">IFERROR(G4/H4,0)</f>
        <v>1.0921052631578947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MUKS Krótka 1</v>
      </c>
      <c r="C5" s="30">
        <f t="shared" si="0"/>
        <v>10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107">
        <f t="shared" si="1"/>
        <v>2</v>
      </c>
      <c r="F5" s="107">
        <f t="shared" si="2"/>
        <v>7</v>
      </c>
      <c r="G5" s="31">
        <f>SUM(F$21:F$33)</f>
        <v>99</v>
      </c>
      <c r="H5" s="31">
        <f>SUM(E$21:E$33)</f>
        <v>69</v>
      </c>
      <c r="I5" s="32">
        <f t="shared" si="3"/>
        <v>1.4347826086956521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Olimpia Węgrów 1</v>
      </c>
      <c r="C6" s="33">
        <f t="shared" si="0"/>
        <v>10</v>
      </c>
      <c r="D6" s="34">
        <f t="shared" si="4"/>
        <v>5</v>
      </c>
      <c r="E6" s="34">
        <f t="shared" si="1"/>
        <v>2</v>
      </c>
      <c r="F6" s="34">
        <f t="shared" si="2"/>
        <v>7</v>
      </c>
      <c r="G6" s="34">
        <f>SUM(H$21:H$33)</f>
        <v>87</v>
      </c>
      <c r="H6" s="34">
        <f>SUM(G$21:G$33)</f>
        <v>54</v>
      </c>
      <c r="I6" s="35">
        <f t="shared" si="3"/>
        <v>1.6111111111111112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Atena Warszawa 6</v>
      </c>
      <c r="C7" s="30">
        <f t="shared" si="0"/>
        <v>12</v>
      </c>
      <c r="D7" s="107">
        <f t="shared" si="4"/>
        <v>6</v>
      </c>
      <c r="E7" s="107">
        <f t="shared" si="1"/>
        <v>1</v>
      </c>
      <c r="F7" s="107">
        <f t="shared" si="2"/>
        <v>7</v>
      </c>
      <c r="G7" s="31">
        <f>SUM(J$21:J$33)</f>
        <v>98</v>
      </c>
      <c r="H7" s="31">
        <f>SUM(I$21:I$33)</f>
        <v>59</v>
      </c>
      <c r="I7" s="32">
        <f t="shared" si="3"/>
        <v>1.6610169491525424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Dębina Nieporęt 4</v>
      </c>
      <c r="C8" s="33">
        <f>D8*$E$1+E8*$G$1</f>
        <v>0</v>
      </c>
      <c r="D8" s="34">
        <f t="shared" si="4"/>
        <v>0</v>
      </c>
      <c r="E8" s="34">
        <f t="shared" si="1"/>
        <v>7</v>
      </c>
      <c r="F8" s="34">
        <f t="shared" si="2"/>
        <v>7</v>
      </c>
      <c r="G8" s="34">
        <f>SUM(L$21:L$33)</f>
        <v>0</v>
      </c>
      <c r="H8" s="34">
        <f>SUM(K$21:K$33)</f>
        <v>105</v>
      </c>
      <c r="I8" s="35">
        <f>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Radomka Radom 3</v>
      </c>
      <c r="C9" s="30">
        <f t="shared" ref="C9" si="5">D9*$E$1+E9*$G$1</f>
        <v>6</v>
      </c>
      <c r="D9" s="107">
        <f t="shared" si="4"/>
        <v>3</v>
      </c>
      <c r="E9" s="107">
        <f t="shared" si="1"/>
        <v>4</v>
      </c>
      <c r="F9" s="107">
        <f t="shared" si="2"/>
        <v>7</v>
      </c>
      <c r="G9" s="31">
        <f>SUM(N$21:N$33)</f>
        <v>90</v>
      </c>
      <c r="H9" s="31">
        <f>SUM(M$21:M$33)</f>
        <v>84</v>
      </c>
      <c r="I9" s="32">
        <f t="shared" ref="I9" si="6">IFERROR(G9/H9,0)</f>
        <v>1.0714285714285714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Radomka Radom 5</v>
      </c>
      <c r="C10" s="33">
        <f>D10*$E$1+E10*$G$1</f>
        <v>4</v>
      </c>
      <c r="D10" s="34">
        <f t="shared" si="4"/>
        <v>2</v>
      </c>
      <c r="E10" s="34">
        <f t="shared" si="1"/>
        <v>5</v>
      </c>
      <c r="F10" s="34">
        <f t="shared" si="2"/>
        <v>7</v>
      </c>
      <c r="G10" s="34">
        <f>SUM(P$21:P$33)</f>
        <v>74</v>
      </c>
      <c r="H10" s="34">
        <f>SUM(O$21:O$33)</f>
        <v>83</v>
      </c>
      <c r="I10" s="35">
        <f>IFERROR(G10/H10,0)</f>
        <v>0.89156626506024095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Olimpia Węgrów 2</v>
      </c>
      <c r="C11" s="30">
        <f t="shared" ref="C11" si="7">D11*$E$1+E11*$G$1</f>
        <v>6</v>
      </c>
      <c r="D11" s="107">
        <f t="shared" si="4"/>
        <v>3</v>
      </c>
      <c r="E11" s="107">
        <f t="shared" si="1"/>
        <v>4</v>
      </c>
      <c r="F11" s="107">
        <f t="shared" si="2"/>
        <v>7</v>
      </c>
      <c r="G11" s="31">
        <f>SUM(R$21:R$33)</f>
        <v>83</v>
      </c>
      <c r="H11" s="31">
        <f>SUM(Q$21:Q$33)</f>
        <v>84</v>
      </c>
      <c r="I11" s="32">
        <f t="shared" ref="I11" si="8">IFERROR(G11/H11,0)</f>
        <v>0.98809523809523814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D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Perła Złotokłos 1</v>
      </c>
      <c r="D20" s="178"/>
      <c r="E20" s="177" t="str">
        <f>VLOOKUP($B$1&amp;E19,'Lista Zespołów'!$A$4:$E$147,3,FALSE)</f>
        <v>MUKS Krótka 1</v>
      </c>
      <c r="F20" s="178"/>
      <c r="G20" s="177" t="str">
        <f>VLOOKUP($B$1&amp;G19,'Lista Zespołów'!$A$4:$E$147,3,FALSE)</f>
        <v>Olimpia Węgrów 1</v>
      </c>
      <c r="H20" s="178"/>
      <c r="I20" s="177" t="str">
        <f>VLOOKUP($B$1&amp;I19,'Lista Zespołów'!$A$4:$E$147,3,FALSE)</f>
        <v>Atena Warszawa 6</v>
      </c>
      <c r="J20" s="178"/>
      <c r="K20" s="185" t="str">
        <f>VLOOKUP($B$1&amp;K19,'Lista Zespołów'!$A$4:$E$147,3,FALSE)</f>
        <v>Dębina Nieporęt 4</v>
      </c>
      <c r="L20" s="186"/>
      <c r="M20" s="177" t="str">
        <f>VLOOKUP($B$1&amp;M19,'Lista Zespołów'!$A$4:$E$147,3,FALSE)</f>
        <v>Radomka Radom 3</v>
      </c>
      <c r="N20" s="178"/>
      <c r="O20" s="177" t="str">
        <f>VLOOKUP($B$1&amp;O19,'Lista Zespołów'!$A$4:$E$147,3,FALSE)</f>
        <v>Radomka Radom 5</v>
      </c>
      <c r="P20" s="178"/>
      <c r="Q20" s="177" t="str">
        <f>VLOOKUP($B$1&amp;Q19,'Lista Zespołów'!$A$4:$E$147,3,FALSE)</f>
        <v>Olimpia Węgrów 2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Perła Złotokłos 1</v>
      </c>
      <c r="C21" s="125" t="s">
        <v>16</v>
      </c>
      <c r="D21" s="126" t="s">
        <v>16</v>
      </c>
      <c r="E21" s="19">
        <v>10</v>
      </c>
      <c r="F21" s="27">
        <v>15</v>
      </c>
      <c r="G21" s="19">
        <v>6</v>
      </c>
      <c r="H21" s="27">
        <v>15</v>
      </c>
      <c r="I21" s="19">
        <v>7</v>
      </c>
      <c r="J21" s="27">
        <v>15</v>
      </c>
      <c r="K21" s="19">
        <v>15</v>
      </c>
      <c r="L21" s="27">
        <v>0</v>
      </c>
      <c r="M21" s="19">
        <v>15</v>
      </c>
      <c r="N21" s="27">
        <v>13</v>
      </c>
      <c r="O21" s="129">
        <v>15</v>
      </c>
      <c r="P21" s="103">
        <v>9</v>
      </c>
      <c r="Q21" s="129">
        <v>15</v>
      </c>
      <c r="R21" s="103">
        <v>9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MUKS Krótka 1</v>
      </c>
      <c r="C22" s="71">
        <f>IF(F21="","",F21)</f>
        <v>15</v>
      </c>
      <c r="D22" s="72">
        <f>IF(E21="","",E21)</f>
        <v>10</v>
      </c>
      <c r="E22" s="123" t="s">
        <v>16</v>
      </c>
      <c r="F22" s="127" t="s">
        <v>16</v>
      </c>
      <c r="G22" s="23">
        <v>15</v>
      </c>
      <c r="H22" s="28">
        <v>9</v>
      </c>
      <c r="I22" s="23">
        <v>10</v>
      </c>
      <c r="J22" s="28">
        <v>15</v>
      </c>
      <c r="K22" s="23">
        <v>15</v>
      </c>
      <c r="L22" s="28">
        <v>0</v>
      </c>
      <c r="M22" s="23">
        <v>15</v>
      </c>
      <c r="N22" s="28">
        <v>11</v>
      </c>
      <c r="O22" s="130">
        <v>15</v>
      </c>
      <c r="P22" s="121">
        <v>8</v>
      </c>
      <c r="Q22" s="130">
        <v>14</v>
      </c>
      <c r="R22" s="121">
        <v>16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Olimpia Węgrów 1</v>
      </c>
      <c r="C23" s="70">
        <f>IF(H21="","",H21)</f>
        <v>15</v>
      </c>
      <c r="D23" s="73">
        <f>IF(G21="","",G21)</f>
        <v>6</v>
      </c>
      <c r="E23" s="70">
        <f>IF(H22="","",H22)</f>
        <v>9</v>
      </c>
      <c r="F23" s="73">
        <f>IF(G22="","",G22)</f>
        <v>15</v>
      </c>
      <c r="G23" s="128" t="s">
        <v>16</v>
      </c>
      <c r="H23" s="126" t="s">
        <v>16</v>
      </c>
      <c r="I23" s="24">
        <v>3</v>
      </c>
      <c r="J23" s="27">
        <v>15</v>
      </c>
      <c r="K23" s="24">
        <v>15</v>
      </c>
      <c r="L23" s="27">
        <v>0</v>
      </c>
      <c r="M23" s="24">
        <v>15</v>
      </c>
      <c r="N23" s="27">
        <v>9</v>
      </c>
      <c r="O23" s="131">
        <v>15</v>
      </c>
      <c r="P23" s="103">
        <v>4</v>
      </c>
      <c r="Q23" s="131">
        <v>15</v>
      </c>
      <c r="R23" s="103">
        <v>5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Atena Warszawa 6</v>
      </c>
      <c r="C24" s="71">
        <f>IF(J21="","",J21)</f>
        <v>15</v>
      </c>
      <c r="D24" s="72">
        <f>IF(I21="","",I21)</f>
        <v>7</v>
      </c>
      <c r="E24" s="71">
        <f>IF(J22="","",J22)</f>
        <v>15</v>
      </c>
      <c r="F24" s="72">
        <f>IF(I22="","",I22)</f>
        <v>10</v>
      </c>
      <c r="G24" s="71">
        <f>IF(J23="","",J23)</f>
        <v>15</v>
      </c>
      <c r="H24" s="72">
        <f>IF(I23="","",I23)</f>
        <v>3</v>
      </c>
      <c r="I24" s="123" t="s">
        <v>16</v>
      </c>
      <c r="J24" s="127" t="s">
        <v>16</v>
      </c>
      <c r="K24" s="23">
        <v>15</v>
      </c>
      <c r="L24" s="28">
        <v>0</v>
      </c>
      <c r="M24" s="23">
        <v>15</v>
      </c>
      <c r="N24" s="28">
        <v>12</v>
      </c>
      <c r="O24" s="130">
        <v>8</v>
      </c>
      <c r="P24" s="121">
        <v>15</v>
      </c>
      <c r="Q24" s="130">
        <v>15</v>
      </c>
      <c r="R24" s="121">
        <v>12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Dębina Nieporęt 4</v>
      </c>
      <c r="C25" s="71">
        <f>IF(L21="","",L21)</f>
        <v>0</v>
      </c>
      <c r="D25" s="72">
        <f>IF(K21="","",K21)</f>
        <v>15</v>
      </c>
      <c r="E25" s="71">
        <f>IF(L22="","",L22)</f>
        <v>0</v>
      </c>
      <c r="F25" s="72">
        <f>IF(K22="","",K22)</f>
        <v>15</v>
      </c>
      <c r="G25" s="71">
        <f>IF(L23="","",L23)</f>
        <v>0</v>
      </c>
      <c r="H25" s="72">
        <f>IF(K23="","",K23)</f>
        <v>15</v>
      </c>
      <c r="I25" s="71">
        <f>IF(L24="","",L24)</f>
        <v>0</v>
      </c>
      <c r="J25" s="72">
        <f>IF(K24="","",K24)</f>
        <v>15</v>
      </c>
      <c r="K25" s="123" t="s">
        <v>16</v>
      </c>
      <c r="L25" s="122" t="s">
        <v>16</v>
      </c>
      <c r="M25" s="24">
        <v>0</v>
      </c>
      <c r="N25" s="27">
        <v>15</v>
      </c>
      <c r="O25" s="131">
        <v>0</v>
      </c>
      <c r="P25" s="103">
        <v>15</v>
      </c>
      <c r="Q25" s="131">
        <v>0</v>
      </c>
      <c r="R25" s="103">
        <v>15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Radomka Radom 3</v>
      </c>
      <c r="C26" s="71">
        <f>IF(N21="","",N21)</f>
        <v>13</v>
      </c>
      <c r="D26" s="72">
        <f>IF(M21="","",M21)</f>
        <v>15</v>
      </c>
      <c r="E26" s="71">
        <f>IF(N22="","",N22)</f>
        <v>11</v>
      </c>
      <c r="F26" s="72">
        <f>IF(M22="","",M22)</f>
        <v>15</v>
      </c>
      <c r="G26" s="71">
        <f>IF(N23="","",N23)</f>
        <v>9</v>
      </c>
      <c r="H26" s="72">
        <f>IF(M23="","",M23)</f>
        <v>15</v>
      </c>
      <c r="I26" s="71">
        <f>IF(N$24="","",N$24)</f>
        <v>12</v>
      </c>
      <c r="J26" s="72">
        <f>IF(M24="","",M24)</f>
        <v>15</v>
      </c>
      <c r="K26" s="71">
        <f>IF(N25="","",N25)</f>
        <v>15</v>
      </c>
      <c r="L26" s="72">
        <f>IF(M25="","",M25)</f>
        <v>0</v>
      </c>
      <c r="M26" s="123" t="s">
        <v>16</v>
      </c>
      <c r="N26" s="122" t="s">
        <v>16</v>
      </c>
      <c r="O26" s="130">
        <v>15</v>
      </c>
      <c r="P26" s="135">
        <v>13</v>
      </c>
      <c r="Q26" s="130">
        <v>15</v>
      </c>
      <c r="R26" s="135">
        <v>11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Radomka Radom 5</v>
      </c>
      <c r="C27" s="71">
        <f>IF(P21="","",P21)</f>
        <v>9</v>
      </c>
      <c r="D27" s="72">
        <f>IF(O21="","",O21)</f>
        <v>15</v>
      </c>
      <c r="E27" s="71">
        <f>IF(P22="","",P22)</f>
        <v>8</v>
      </c>
      <c r="F27" s="72">
        <f>IF(O22="","",O22)</f>
        <v>15</v>
      </c>
      <c r="G27" s="71">
        <f>IF(P$23="","",P$23)</f>
        <v>4</v>
      </c>
      <c r="H27" s="72">
        <f>IF(O$23="","",O$23)</f>
        <v>15</v>
      </c>
      <c r="I27" s="71">
        <f>IF(P24="","",P24)</f>
        <v>15</v>
      </c>
      <c r="J27" s="72">
        <f>IF(O$24="","",O$24)</f>
        <v>8</v>
      </c>
      <c r="K27" s="71">
        <f>IF(P$25="","",P$25)</f>
        <v>15</v>
      </c>
      <c r="L27" s="72">
        <f>IF(O$25="","",O$25)</f>
        <v>0</v>
      </c>
      <c r="M27" s="71">
        <f>IF(P$26="","",P$26)</f>
        <v>13</v>
      </c>
      <c r="N27" s="72">
        <f>IF(O$26="","",O$26)</f>
        <v>15</v>
      </c>
      <c r="O27" s="123" t="s">
        <v>16</v>
      </c>
      <c r="P27" s="122" t="s">
        <v>16</v>
      </c>
      <c r="Q27" s="130">
        <v>10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Olimpia Węgrów 2</v>
      </c>
      <c r="C28" s="71">
        <f>IF(R21="","",R21)</f>
        <v>9</v>
      </c>
      <c r="D28" s="72">
        <f>IF(Q21="","",Q21)</f>
        <v>15</v>
      </c>
      <c r="E28" s="71">
        <f>IF(R22="","",R22)</f>
        <v>16</v>
      </c>
      <c r="F28" s="72">
        <f>IF(Q22="","",Q22)</f>
        <v>14</v>
      </c>
      <c r="G28" s="71">
        <f>IF(R$23="","",R$23)</f>
        <v>5</v>
      </c>
      <c r="H28" s="72">
        <f>IF(Q$23="","",Q$23)</f>
        <v>15</v>
      </c>
      <c r="I28" s="71">
        <f>IF(R24="","",R24)</f>
        <v>12</v>
      </c>
      <c r="J28" s="72">
        <f>IF(Q$24="","",Q$24)</f>
        <v>15</v>
      </c>
      <c r="K28" s="71">
        <f>IF(R$25="","",R$25)</f>
        <v>15</v>
      </c>
      <c r="L28" s="72">
        <f>IF(Q$25="","",Q$25)</f>
        <v>0</v>
      </c>
      <c r="M28" s="71">
        <f>IF(R$26="","",R$26)</f>
        <v>11</v>
      </c>
      <c r="N28" s="72">
        <f>IF(Q$26="","",Q$26)</f>
        <v>15</v>
      </c>
      <c r="O28" s="71">
        <f>IF($R$27="","",$R$27)</f>
        <v>15</v>
      </c>
      <c r="P28" s="72">
        <f>IF($Q$27="","",$Q$27)</f>
        <v>10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2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Perła Złotokłos 1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D1</v>
      </c>
      <c r="I34" s="60" t="s">
        <v>21</v>
      </c>
      <c r="J34" s="59" t="str">
        <f>$B$1&amp; 12</f>
        <v>D12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MUKS Krótka 1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D2</v>
      </c>
      <c r="I35" s="60" t="s">
        <v>21</v>
      </c>
      <c r="J35" s="59" t="str">
        <f>$B$1&amp; 11</f>
        <v>D11</v>
      </c>
    </row>
    <row r="36" spans="1:10" ht="17.399999999999999" x14ac:dyDescent="0.3">
      <c r="A36" s="47">
        <v>3</v>
      </c>
      <c r="B36" s="51" t="str">
        <f>VLOOKUP(H36,'Lista Zespołów'!$A$4:$E$147,3,FALSE)</f>
        <v>Olimpia Węgrów 1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D3</v>
      </c>
      <c r="I36" s="60" t="s">
        <v>21</v>
      </c>
      <c r="J36" s="61" t="str">
        <f>$B$1&amp; 10</f>
        <v>D10</v>
      </c>
    </row>
    <row r="37" spans="1:10" ht="17.399999999999999" x14ac:dyDescent="0.3">
      <c r="A37" s="47">
        <v>4</v>
      </c>
      <c r="B37" s="51" t="str">
        <f>VLOOKUP(H37,'Lista Zespołów'!$A$4:$E$147,3,FALSE)</f>
        <v>Atena Warszawa 6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D4</v>
      </c>
      <c r="I37" s="60" t="s">
        <v>21</v>
      </c>
      <c r="J37" s="61" t="str">
        <f>$B$1&amp; 9</f>
        <v>D9</v>
      </c>
    </row>
    <row r="38" spans="1:10" ht="17.399999999999999" x14ac:dyDescent="0.3">
      <c r="A38" s="47">
        <v>5</v>
      </c>
      <c r="B38" s="51" t="str">
        <f>VLOOKUP(H38,'Lista Zespołów'!$A$4:$E$147,3,FALSE)</f>
        <v>Dębina Nieporęt 4</v>
      </c>
      <c r="C38" s="52" t="s">
        <v>21</v>
      </c>
      <c r="D38" s="51" t="str">
        <f>VLOOKUP(J38,'Lista Zespołów'!$A$4:$E$147,3,FALSE)</f>
        <v>Olimpia Węgrów 2</v>
      </c>
      <c r="E38" s="2"/>
      <c r="F38" s="2" t="s">
        <v>22</v>
      </c>
      <c r="G38" s="58">
        <v>5</v>
      </c>
      <c r="H38" s="59" t="str">
        <f>$B$1&amp; 5</f>
        <v>D5</v>
      </c>
      <c r="I38" s="60" t="s">
        <v>21</v>
      </c>
      <c r="J38" s="61" t="str">
        <f>$B$1&amp; 8</f>
        <v>D8</v>
      </c>
    </row>
    <row r="39" spans="1:10" ht="17.399999999999999" x14ac:dyDescent="0.3">
      <c r="A39" s="47">
        <v>6</v>
      </c>
      <c r="B39" s="51" t="str">
        <f>VLOOKUP(H39,'Lista Zespołów'!$A$4:$E$147,3,FALSE)</f>
        <v>Radomka Radom 3</v>
      </c>
      <c r="C39" s="52" t="s">
        <v>21</v>
      </c>
      <c r="D39" s="51" t="str">
        <f>VLOOKUP(J39,'Lista Zespołów'!$A$4:$E$147,3,FALSE)</f>
        <v>Radomka Radom 5</v>
      </c>
      <c r="E39" s="2"/>
      <c r="F39" s="2" t="s">
        <v>22</v>
      </c>
      <c r="G39" s="58">
        <v>6</v>
      </c>
      <c r="H39" s="59" t="str">
        <f>$B$1&amp; 6</f>
        <v>D6</v>
      </c>
      <c r="I39" s="60" t="s">
        <v>21</v>
      </c>
      <c r="J39" s="61" t="str">
        <f>$B$1&amp; 7</f>
        <v>D7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Radomka Radom 5</v>
      </c>
      <c r="F41" s="2" t="s">
        <v>22</v>
      </c>
      <c r="G41" s="47">
        <v>5</v>
      </c>
      <c r="H41" s="59" t="str">
        <f>$B$1&amp; 12</f>
        <v>D12</v>
      </c>
      <c r="I41" s="60" t="s">
        <v>21</v>
      </c>
      <c r="J41" s="59" t="str">
        <f>$B$1&amp; 7</f>
        <v>D7</v>
      </c>
    </row>
    <row r="42" spans="1:10" ht="17.399999999999999" x14ac:dyDescent="0.3">
      <c r="A42" s="47">
        <v>8</v>
      </c>
      <c r="B42" s="51" t="str">
        <f>VLOOKUP(H42,'Lista Zespołów'!$A$4:$E$147,3,FALSE)</f>
        <v>Olimpia Węgrów 2</v>
      </c>
      <c r="C42" s="52" t="s">
        <v>21</v>
      </c>
      <c r="D42" s="51" t="str">
        <f>VLOOKUP(J42,'Lista Zespołów'!$A$4:$E$147,3,FALSE)</f>
        <v>Radomka Radom 3</v>
      </c>
      <c r="F42" s="2" t="s">
        <v>22</v>
      </c>
      <c r="G42" s="47">
        <v>6</v>
      </c>
      <c r="H42" s="59" t="str">
        <f>$B$1&amp; 8</f>
        <v>D8</v>
      </c>
      <c r="I42" s="60" t="s">
        <v>21</v>
      </c>
      <c r="J42" s="59" t="str">
        <f>$B$1&amp; 6</f>
        <v>D6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Dębina Nieporęt 4</v>
      </c>
      <c r="F43" s="2" t="s">
        <v>22</v>
      </c>
      <c r="G43" s="47">
        <v>7</v>
      </c>
      <c r="H43" s="63" t="str">
        <f>$B$1&amp; 9</f>
        <v>D9</v>
      </c>
      <c r="I43" s="64" t="s">
        <v>21</v>
      </c>
      <c r="J43" s="63" t="str">
        <f>$B$1&amp; 5</f>
        <v>D5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Atena Warszawa 6</v>
      </c>
      <c r="F44" s="2" t="s">
        <v>22</v>
      </c>
      <c r="G44" s="47">
        <v>8</v>
      </c>
      <c r="H44" s="63" t="str">
        <f>$B$1&amp; 10</f>
        <v>D10</v>
      </c>
      <c r="I44" s="64" t="s">
        <v>21</v>
      </c>
      <c r="J44" s="63" t="str">
        <f>$B$1&amp; 4</f>
        <v>D4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Olimpia Węgrów 1</v>
      </c>
      <c r="F45" s="2" t="s">
        <v>22</v>
      </c>
      <c r="G45" s="47">
        <v>9</v>
      </c>
      <c r="H45" s="63" t="str">
        <f>$B$1&amp; 11</f>
        <v>D11</v>
      </c>
      <c r="I45" s="64" t="s">
        <v>21</v>
      </c>
      <c r="J45" s="63" t="str">
        <f>$B$1&amp; 3</f>
        <v>D3</v>
      </c>
    </row>
    <row r="46" spans="1:10" ht="17.399999999999999" x14ac:dyDescent="0.3">
      <c r="A46" s="47">
        <v>12</v>
      </c>
      <c r="B46" s="51" t="str">
        <f>VLOOKUP(H46,'Lista Zespołów'!$A$4:$E$147,3,FALSE)</f>
        <v>Perła Złotokłos 1</v>
      </c>
      <c r="C46" s="52" t="s">
        <v>21</v>
      </c>
      <c r="D46" s="51" t="str">
        <f>VLOOKUP(J46,'Lista Zespołów'!$A$4:$E$147,3,FALSE)</f>
        <v>MUKS Krótka 1</v>
      </c>
      <c r="F46" s="2" t="s">
        <v>22</v>
      </c>
      <c r="G46" s="47">
        <v>10</v>
      </c>
      <c r="H46" s="63" t="str">
        <f>$B$1&amp; 1</f>
        <v>D1</v>
      </c>
      <c r="I46" s="64" t="s">
        <v>21</v>
      </c>
      <c r="J46" s="63" t="str">
        <f>$B$1&amp; 2</f>
        <v>D2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MUKS Krótka 1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D2</v>
      </c>
      <c r="I48" s="60" t="s">
        <v>21</v>
      </c>
      <c r="J48" s="59" t="str">
        <f>$B$1&amp; 12</f>
        <v>D12</v>
      </c>
    </row>
    <row r="49" spans="1:10" ht="17.399999999999999" x14ac:dyDescent="0.3">
      <c r="A49" s="47">
        <v>14</v>
      </c>
      <c r="B49" s="51" t="str">
        <f>VLOOKUP(H49,'Lista Zespołów'!$A$4:$E$147,3,FALSE)</f>
        <v>Olimpia Węgrów 1</v>
      </c>
      <c r="C49" s="52" t="s">
        <v>21</v>
      </c>
      <c r="D49" s="51" t="str">
        <f>VLOOKUP(J49,'Lista Zespołów'!$A$4:$E$147,3,FALSE)</f>
        <v>Perła Złotokłos 1</v>
      </c>
      <c r="F49" t="s">
        <v>22</v>
      </c>
      <c r="G49" s="47">
        <v>10</v>
      </c>
      <c r="H49" s="59" t="str">
        <f>$B$1&amp; 3</f>
        <v>D3</v>
      </c>
      <c r="I49" s="60" t="s">
        <v>21</v>
      </c>
      <c r="J49" s="59" t="str">
        <f>$B$1&amp; 1</f>
        <v>D1</v>
      </c>
    </row>
    <row r="50" spans="1:10" ht="17.399999999999999" x14ac:dyDescent="0.3">
      <c r="A50" s="47">
        <v>15</v>
      </c>
      <c r="B50" s="51" t="str">
        <f>VLOOKUP(H50,'Lista Zespołów'!$A$4:$E$147,3,FALSE)</f>
        <v>Atena Warszawa 6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D4</v>
      </c>
      <c r="I50" s="64" t="s">
        <v>21</v>
      </c>
      <c r="J50" s="63" t="str">
        <f>$B$1&amp; 11</f>
        <v>D11</v>
      </c>
    </row>
    <row r="51" spans="1:10" ht="17.399999999999999" x14ac:dyDescent="0.3">
      <c r="A51" s="47">
        <v>16</v>
      </c>
      <c r="B51" s="51" t="str">
        <f>VLOOKUP(H51,'Lista Zespołów'!$A$4:$E$147,3,FALSE)</f>
        <v>Dębina Nieporęt 4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D5</v>
      </c>
      <c r="I51" s="64" t="s">
        <v>21</v>
      </c>
      <c r="J51" s="63" t="str">
        <f>$B$1&amp; 10</f>
        <v>D10</v>
      </c>
    </row>
    <row r="52" spans="1:10" ht="17.399999999999999" x14ac:dyDescent="0.3">
      <c r="A52" s="47">
        <v>17</v>
      </c>
      <c r="B52" s="51" t="str">
        <f>VLOOKUP(H52,'Lista Zespołów'!$A$4:$E$147,3,FALSE)</f>
        <v>Radomka Radom 3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D6</v>
      </c>
      <c r="I52" s="64" t="s">
        <v>21</v>
      </c>
      <c r="J52" s="63" t="str">
        <f>$B$1&amp; 9</f>
        <v>D9</v>
      </c>
    </row>
    <row r="53" spans="1:10" ht="17.399999999999999" x14ac:dyDescent="0.3">
      <c r="A53" s="47">
        <v>18</v>
      </c>
      <c r="B53" s="51" t="str">
        <f>VLOOKUP(H53,'Lista Zespołów'!$A$4:$E$147,3,FALSE)</f>
        <v>Radomka Radom 5</v>
      </c>
      <c r="C53" s="52" t="s">
        <v>21</v>
      </c>
      <c r="D53" s="51" t="str">
        <f>VLOOKUP(J53,'Lista Zespołów'!$A$4:$E$147,3,FALSE)</f>
        <v>Olimpia Węgrów 2</v>
      </c>
      <c r="F53" t="s">
        <v>22</v>
      </c>
      <c r="G53" s="47">
        <v>14</v>
      </c>
      <c r="H53" s="63" t="str">
        <f>$B$1&amp; 7</f>
        <v>D7</v>
      </c>
      <c r="I53" s="64" t="s">
        <v>21</v>
      </c>
      <c r="J53" s="63" t="str">
        <f>$B$1&amp; 8</f>
        <v>D8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Olimpia Węgrów 2</v>
      </c>
      <c r="F55" t="s">
        <v>22</v>
      </c>
      <c r="G55" s="47">
        <v>13</v>
      </c>
      <c r="H55" s="63" t="str">
        <f>$B$1&amp; 12</f>
        <v>D12</v>
      </c>
      <c r="I55" s="64" t="s">
        <v>21</v>
      </c>
      <c r="J55" s="63" t="str">
        <f>$B$1&amp; 8</f>
        <v>D8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Radomka Radom 5</v>
      </c>
      <c r="F56" t="s">
        <v>22</v>
      </c>
      <c r="G56" s="47">
        <v>14</v>
      </c>
      <c r="H56" s="63" t="str">
        <f>$B$1&amp; 9</f>
        <v>D9</v>
      </c>
      <c r="I56" s="64" t="s">
        <v>21</v>
      </c>
      <c r="J56" s="63" t="str">
        <f>$B$1&amp; 7</f>
        <v>D7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Radomka Radom 3</v>
      </c>
      <c r="F57" t="s">
        <v>22</v>
      </c>
      <c r="G57" s="47">
        <v>15</v>
      </c>
      <c r="H57" s="63" t="str">
        <f>$B$1&amp; 10</f>
        <v>D10</v>
      </c>
      <c r="I57" s="64" t="s">
        <v>21</v>
      </c>
      <c r="J57" s="63" t="str">
        <f>$B$1&amp; 6</f>
        <v>D6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Dębina Nieporęt 4</v>
      </c>
      <c r="F58" t="s">
        <v>22</v>
      </c>
      <c r="G58" s="47">
        <v>16</v>
      </c>
      <c r="H58" s="63" t="str">
        <f>$B$1&amp; 11</f>
        <v>D11</v>
      </c>
      <c r="I58" s="64" t="s">
        <v>21</v>
      </c>
      <c r="J58" s="63" t="str">
        <f>$B$1&amp; 5</f>
        <v>D5</v>
      </c>
    </row>
    <row r="59" spans="1:10" ht="18" x14ac:dyDescent="0.35">
      <c r="A59" s="47">
        <v>23</v>
      </c>
      <c r="B59" s="51" t="str">
        <f>VLOOKUP(H59,'Lista Zespołów'!$A$4:$E$147,3,FALSE)</f>
        <v>Perła Złotokłos 1</v>
      </c>
      <c r="C59" s="54" t="s">
        <v>21</v>
      </c>
      <c r="D59" s="51" t="str">
        <f>VLOOKUP(J59,'Lista Zespołów'!$A$4:$E$147,3,FALSE)</f>
        <v>Atena Warszawa 6</v>
      </c>
      <c r="F59" t="s">
        <v>22</v>
      </c>
      <c r="G59" s="47">
        <v>17</v>
      </c>
      <c r="H59" s="63" t="str">
        <f>$B$1&amp; 1</f>
        <v>D1</v>
      </c>
      <c r="I59" s="64" t="s">
        <v>21</v>
      </c>
      <c r="J59" s="63" t="str">
        <f>$B$1&amp; 4</f>
        <v>D4</v>
      </c>
    </row>
    <row r="60" spans="1:10" ht="18" x14ac:dyDescent="0.35">
      <c r="A60" s="47">
        <v>24</v>
      </c>
      <c r="B60" s="51" t="str">
        <f>VLOOKUP(H60,'Lista Zespołów'!$A$4:$E$147,3,FALSE)</f>
        <v>MUKS Krótka 1</v>
      </c>
      <c r="C60" s="54" t="s">
        <v>21</v>
      </c>
      <c r="D60" s="51" t="str">
        <f>VLOOKUP(J60,'Lista Zespołów'!$A$4:$E$147,3,FALSE)</f>
        <v>Olimpia Węgrów 1</v>
      </c>
      <c r="F60" t="s">
        <v>22</v>
      </c>
      <c r="G60" s="47">
        <v>18</v>
      </c>
      <c r="H60" s="63" t="str">
        <f t="shared" ref="H60" si="13">$B$1&amp; 2</f>
        <v>D2</v>
      </c>
      <c r="I60" s="64" t="s">
        <v>21</v>
      </c>
      <c r="J60" s="63" t="str">
        <f t="shared" ref="J60" si="14">$B$1&amp; 3</f>
        <v>D3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Olimpia Węgrów 1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D3</v>
      </c>
      <c r="I62" s="64" t="s">
        <v>21</v>
      </c>
      <c r="J62" s="63" t="str">
        <f>$B$1&amp; 12</f>
        <v>D12</v>
      </c>
    </row>
    <row r="63" spans="1:10" ht="18" x14ac:dyDescent="0.35">
      <c r="A63" s="47">
        <v>26</v>
      </c>
      <c r="B63" s="51" t="str">
        <f>VLOOKUP(H63,'Lista Zespołów'!$A$4:$E$147,3,FALSE)</f>
        <v>Atena Warszawa 6</v>
      </c>
      <c r="C63" s="54" t="s">
        <v>21</v>
      </c>
      <c r="D63" s="51" t="str">
        <f>VLOOKUP(J63,'Lista Zespołów'!$A$4:$E$147,3,FALSE)</f>
        <v>MUKS Krótka 1</v>
      </c>
      <c r="F63" t="s">
        <v>22</v>
      </c>
      <c r="G63" s="47">
        <v>18</v>
      </c>
      <c r="H63" s="63" t="str">
        <f>$B$1&amp; 4</f>
        <v>D4</v>
      </c>
      <c r="I63" s="64" t="s">
        <v>21</v>
      </c>
      <c r="J63" s="63" t="str">
        <f>$B$1&amp; 2</f>
        <v>D2</v>
      </c>
    </row>
    <row r="64" spans="1:10" ht="18" x14ac:dyDescent="0.35">
      <c r="A64" s="47">
        <v>27</v>
      </c>
      <c r="B64" s="51" t="str">
        <f>VLOOKUP(H64,'Lista Zespołów'!$A$4:$E$147,3,FALSE)</f>
        <v>Dębina Nieporęt 4</v>
      </c>
      <c r="C64" s="54" t="s">
        <v>21</v>
      </c>
      <c r="D64" s="51" t="str">
        <f>VLOOKUP(J64,'Lista Zespołów'!$A$4:$E$147,3,FALSE)</f>
        <v>Perła Złotokłos 1</v>
      </c>
      <c r="F64" t="s">
        <v>22</v>
      </c>
      <c r="G64" s="47">
        <v>19</v>
      </c>
      <c r="H64" s="63" t="str">
        <f>$B$1&amp; 5</f>
        <v>D5</v>
      </c>
      <c r="I64" s="64" t="s">
        <v>21</v>
      </c>
      <c r="J64" s="63" t="str">
        <f>$B$1&amp; 1</f>
        <v>D1</v>
      </c>
    </row>
    <row r="65" spans="1:10" ht="18" x14ac:dyDescent="0.3">
      <c r="A65" s="47">
        <v>28</v>
      </c>
      <c r="B65" s="51" t="str">
        <f>VLOOKUP(H65,'Lista Zespołów'!$A$4:$E$147,3,FALSE)</f>
        <v>Radomka Radom 3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D6</v>
      </c>
      <c r="I65" s="64" t="s">
        <v>21</v>
      </c>
      <c r="J65" s="63" t="str">
        <f>$B$1&amp; 11</f>
        <v>D11</v>
      </c>
    </row>
    <row r="66" spans="1:10" ht="18" x14ac:dyDescent="0.3">
      <c r="A66" s="47">
        <v>29</v>
      </c>
      <c r="B66" s="51" t="str">
        <f>VLOOKUP(H66,'Lista Zespołów'!$A$4:$E$147,3,FALSE)</f>
        <v>Radomka Radom 5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D7</v>
      </c>
      <c r="I66" s="64" t="s">
        <v>21</v>
      </c>
      <c r="J66" s="63" t="str">
        <f>$B$1&amp; 10</f>
        <v>D10</v>
      </c>
    </row>
    <row r="67" spans="1:10" ht="18" x14ac:dyDescent="0.3">
      <c r="A67" s="47">
        <v>30</v>
      </c>
      <c r="B67" s="51" t="str">
        <f>VLOOKUP(H67,'Lista Zespołów'!$A$4:$E$147,3,FALSE)</f>
        <v>Olimpia Węgrów 2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D8</v>
      </c>
      <c r="I67" s="64" t="s">
        <v>21</v>
      </c>
      <c r="J67" s="63" t="str">
        <f>$B$1&amp; 9</f>
        <v>D9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D12</v>
      </c>
      <c r="I69" s="64" t="s">
        <v>21</v>
      </c>
      <c r="J69" s="63" t="str">
        <f>$B$1&amp; 9</f>
        <v>D9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Olimpia Węgrów 2</v>
      </c>
      <c r="F70" t="s">
        <v>22</v>
      </c>
      <c r="G70" s="47">
        <v>22</v>
      </c>
      <c r="H70" s="63" t="str">
        <f>$B$1&amp; 10</f>
        <v>D10</v>
      </c>
      <c r="I70" s="64" t="s">
        <v>21</v>
      </c>
      <c r="J70" s="63" t="str">
        <f>$B$1&amp; 8</f>
        <v>D8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Radomka Radom 5</v>
      </c>
      <c r="F71" t="s">
        <v>22</v>
      </c>
      <c r="G71" s="47">
        <v>23</v>
      </c>
      <c r="H71" s="63" t="str">
        <f>$B$1&amp; 11</f>
        <v>D11</v>
      </c>
      <c r="I71" s="64" t="s">
        <v>21</v>
      </c>
      <c r="J71" s="63" t="str">
        <f>$B$1&amp; 7</f>
        <v>D7</v>
      </c>
    </row>
    <row r="72" spans="1:10" ht="18" x14ac:dyDescent="0.3">
      <c r="A72" s="47">
        <v>34</v>
      </c>
      <c r="B72" s="51" t="str">
        <f>VLOOKUP(H72,'Lista Zespołów'!$A$4:$E$147,3,FALSE)</f>
        <v>Perła Złotokłos 1</v>
      </c>
      <c r="C72" s="106" t="s">
        <v>21</v>
      </c>
      <c r="D72" s="51" t="str">
        <f>VLOOKUP(J72,'Lista Zespołów'!$A$4:$E$147,3,FALSE)</f>
        <v>Radomka Radom 3</v>
      </c>
      <c r="F72" t="s">
        <v>22</v>
      </c>
      <c r="G72" s="105">
        <v>24</v>
      </c>
      <c r="H72" s="63" t="str">
        <f>$B$1&amp; 1</f>
        <v>D1</v>
      </c>
      <c r="I72" s="64" t="s">
        <v>21</v>
      </c>
      <c r="J72" s="63" t="str">
        <f>$B$1&amp; 6</f>
        <v>D6</v>
      </c>
    </row>
    <row r="73" spans="1:10" ht="18" x14ac:dyDescent="0.3">
      <c r="A73" s="47">
        <v>35</v>
      </c>
      <c r="B73" s="51" t="str">
        <f>VLOOKUP(H73,'Lista Zespołów'!$A$4:$E$147,3,FALSE)</f>
        <v>MUKS Krótka 1</v>
      </c>
      <c r="C73" s="106" t="s">
        <v>21</v>
      </c>
      <c r="D73" s="51" t="str">
        <f>VLOOKUP(J73,'Lista Zespołów'!$A$4:$E$147,3,FALSE)</f>
        <v>Dębina Nieporęt 4</v>
      </c>
      <c r="F73" t="s">
        <v>22</v>
      </c>
      <c r="G73" s="105">
        <v>25</v>
      </c>
      <c r="H73" s="63" t="str">
        <f>$B$1&amp; 2</f>
        <v>D2</v>
      </c>
      <c r="I73" s="64" t="s">
        <v>21</v>
      </c>
      <c r="J73" s="63" t="str">
        <f>$B$1&amp; 5</f>
        <v>D5</v>
      </c>
    </row>
    <row r="74" spans="1:10" ht="18" x14ac:dyDescent="0.3">
      <c r="A74" s="47">
        <v>36</v>
      </c>
      <c r="B74" s="51" t="str">
        <f>VLOOKUP(H74,'Lista Zespołów'!$A$4:$E$147,3,FALSE)</f>
        <v>Olimpia Węgrów 1</v>
      </c>
      <c r="C74" s="106" t="s">
        <v>21</v>
      </c>
      <c r="D74" s="51" t="str">
        <f>VLOOKUP(J74,'Lista Zespołów'!$A$4:$E$147,3,FALSE)</f>
        <v>Atena Warszawa 6</v>
      </c>
      <c r="F74" t="s">
        <v>22</v>
      </c>
      <c r="G74" s="105">
        <v>26</v>
      </c>
      <c r="H74" s="63" t="str">
        <f t="shared" ref="H74" si="15">$B$1&amp; 3</f>
        <v>D3</v>
      </c>
      <c r="I74" s="64" t="s">
        <v>21</v>
      </c>
      <c r="J74" s="63" t="str">
        <f t="shared" ref="J74" si="16">$B$1&amp; 4</f>
        <v>D4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Atena Warszawa 6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D4</v>
      </c>
      <c r="I76" s="64" t="s">
        <v>21</v>
      </c>
      <c r="J76" s="63" t="str">
        <f>$B$1&amp; 12</f>
        <v>D12</v>
      </c>
    </row>
    <row r="77" spans="1:10" ht="18" x14ac:dyDescent="0.35">
      <c r="A77" s="47">
        <v>38</v>
      </c>
      <c r="B77" s="51" t="str">
        <f>VLOOKUP(H77,'Lista Zespołów'!$A$4:$E$147,3,FALSE)</f>
        <v>Dębina Nieporęt 4</v>
      </c>
      <c r="C77" s="54" t="s">
        <v>21</v>
      </c>
      <c r="D77" s="51" t="str">
        <f>VLOOKUP(J77,'Lista Zespołów'!$A$4:$E$147,3,FALSE)</f>
        <v>Olimpia Węgrów 1</v>
      </c>
      <c r="F77" t="s">
        <v>22</v>
      </c>
      <c r="G77" s="47">
        <v>26</v>
      </c>
      <c r="H77" s="63" t="str">
        <f>$B$1&amp; 5</f>
        <v>D5</v>
      </c>
      <c r="I77" s="64" t="s">
        <v>21</v>
      </c>
      <c r="J77" s="63" t="str">
        <f>$B$1&amp; 3</f>
        <v>D3</v>
      </c>
    </row>
    <row r="78" spans="1:10" ht="18" x14ac:dyDescent="0.35">
      <c r="A78" s="47">
        <v>39</v>
      </c>
      <c r="B78" s="51" t="str">
        <f>VLOOKUP(H78,'Lista Zespołów'!$A$4:$E$147,3,FALSE)</f>
        <v>Radomka Radom 3</v>
      </c>
      <c r="C78" s="54" t="s">
        <v>21</v>
      </c>
      <c r="D78" s="51" t="str">
        <f>VLOOKUP(J78,'Lista Zespołów'!$A$4:$E$147,3,FALSE)</f>
        <v>MUKS Krótka 1</v>
      </c>
      <c r="F78" t="s">
        <v>22</v>
      </c>
      <c r="G78" s="47">
        <v>27</v>
      </c>
      <c r="H78" s="63" t="str">
        <f>$B$1&amp; 6</f>
        <v>D6</v>
      </c>
      <c r="I78" s="64" t="s">
        <v>21</v>
      </c>
      <c r="J78" s="63" t="str">
        <f>$B$1&amp; 2</f>
        <v>D2</v>
      </c>
    </row>
    <row r="79" spans="1:10" ht="18" x14ac:dyDescent="0.3">
      <c r="A79" s="47">
        <v>40</v>
      </c>
      <c r="B79" s="51" t="str">
        <f>VLOOKUP(H79,'Lista Zespołów'!$A$4:$E$147,3,FALSE)</f>
        <v>Radomka Radom 5</v>
      </c>
      <c r="C79" s="106" t="s">
        <v>21</v>
      </c>
      <c r="D79" s="51" t="str">
        <f>VLOOKUP(J79,'Lista Zespołów'!$A$4:$E$147,3,FALSE)</f>
        <v>Perła Złotokłos 1</v>
      </c>
      <c r="F79" t="s">
        <v>22</v>
      </c>
      <c r="G79" s="105">
        <v>28</v>
      </c>
      <c r="H79" s="63" t="str">
        <f>$B$1&amp; 7</f>
        <v>D7</v>
      </c>
      <c r="I79" s="64" t="s">
        <v>21</v>
      </c>
      <c r="J79" s="63" t="str">
        <f>$B$1&amp; 1</f>
        <v>D1</v>
      </c>
    </row>
    <row r="80" spans="1:10" ht="18" x14ac:dyDescent="0.3">
      <c r="A80" s="47">
        <v>41</v>
      </c>
      <c r="B80" s="51" t="str">
        <f>VLOOKUP(H80,'Lista Zespołów'!$A$4:$E$147,3,FALSE)</f>
        <v>Olimpia Węgrów 2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D8</v>
      </c>
      <c r="I80" s="64" t="s">
        <v>21</v>
      </c>
      <c r="J80" s="63" t="str">
        <f>$B$1&amp; 11</f>
        <v>D11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D9</v>
      </c>
      <c r="I81" s="64" t="s">
        <v>21</v>
      </c>
      <c r="J81" s="63" t="str">
        <f>$B$1&amp; 10</f>
        <v>D10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D12</v>
      </c>
      <c r="I83" s="64" t="s">
        <v>21</v>
      </c>
      <c r="J83" s="63" t="str">
        <f>$B$1&amp; 10</f>
        <v>D10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D11</v>
      </c>
      <c r="I84" s="64" t="s">
        <v>21</v>
      </c>
      <c r="J84" s="63" t="str">
        <f>$B$1&amp; 9</f>
        <v>D9</v>
      </c>
    </row>
    <row r="85" spans="1:10" ht="18" x14ac:dyDescent="0.35">
      <c r="A85" s="47">
        <v>45</v>
      </c>
      <c r="B85" s="51" t="str">
        <f>VLOOKUP(H85,'Lista Zespołów'!$A$4:$E$147,3,FALSE)</f>
        <v>Perła Złotokłos 1</v>
      </c>
      <c r="C85" s="54" t="s">
        <v>21</v>
      </c>
      <c r="D85" s="51" t="str">
        <f>VLOOKUP(J85,'Lista Zespołów'!$A$4:$E$147,3,FALSE)</f>
        <v>Olimpia Węgrów 2</v>
      </c>
      <c r="F85" t="s">
        <v>22</v>
      </c>
      <c r="G85" s="47">
        <v>27</v>
      </c>
      <c r="H85" s="63" t="str">
        <f>$B$1&amp; 1</f>
        <v>D1</v>
      </c>
      <c r="I85" s="64" t="s">
        <v>21</v>
      </c>
      <c r="J85" s="63" t="str">
        <f>$B$1&amp; 8</f>
        <v>D8</v>
      </c>
    </row>
    <row r="86" spans="1:10" ht="18" x14ac:dyDescent="0.3">
      <c r="A86" s="47">
        <v>46</v>
      </c>
      <c r="B86" s="51" t="str">
        <f>VLOOKUP(H86,'Lista Zespołów'!$A$4:$E$147,3,FALSE)</f>
        <v>MUKS Krótka 1</v>
      </c>
      <c r="C86" s="106" t="s">
        <v>21</v>
      </c>
      <c r="D86" s="51" t="str">
        <f>VLOOKUP(J86,'Lista Zespołów'!$A$4:$E$147,3,FALSE)</f>
        <v>Radomka Radom 5</v>
      </c>
      <c r="F86" t="s">
        <v>22</v>
      </c>
      <c r="G86" s="105">
        <v>28</v>
      </c>
      <c r="H86" s="63" t="str">
        <f>$B$1&amp; 2</f>
        <v>D2</v>
      </c>
      <c r="I86" s="64" t="s">
        <v>21</v>
      </c>
      <c r="J86" s="63" t="str">
        <f>$B$1&amp; 7</f>
        <v>D7</v>
      </c>
    </row>
    <row r="87" spans="1:10" ht="18" x14ac:dyDescent="0.3">
      <c r="A87" s="47">
        <v>47</v>
      </c>
      <c r="B87" s="51" t="str">
        <f>VLOOKUP(H87,'Lista Zespołów'!$A$4:$E$147,3,FALSE)</f>
        <v>Olimpia Węgrów 1</v>
      </c>
      <c r="C87" s="106" t="s">
        <v>21</v>
      </c>
      <c r="D87" s="51" t="str">
        <f>VLOOKUP(J87,'Lista Zespołów'!$A$4:$E$147,3,FALSE)</f>
        <v>Radomka Radom 3</v>
      </c>
      <c r="F87" t="s">
        <v>22</v>
      </c>
      <c r="G87" s="105">
        <v>29</v>
      </c>
      <c r="H87" s="63" t="str">
        <f>$B$1&amp; 3</f>
        <v>D3</v>
      </c>
      <c r="I87" s="64" t="s">
        <v>21</v>
      </c>
      <c r="J87" s="63" t="str">
        <f>$B$1&amp; 6</f>
        <v>D6</v>
      </c>
    </row>
    <row r="88" spans="1:10" ht="18" x14ac:dyDescent="0.3">
      <c r="A88" s="47">
        <v>48</v>
      </c>
      <c r="B88" s="51" t="str">
        <f>VLOOKUP(H88,'Lista Zespołów'!$A$4:$E$147,3,FALSE)</f>
        <v>Atena Warszawa 6</v>
      </c>
      <c r="C88" s="106" t="s">
        <v>21</v>
      </c>
      <c r="D88" s="51" t="str">
        <f>VLOOKUP(J88,'Lista Zespołów'!$A$4:$E$147,3,FALSE)</f>
        <v>Dębina Nieporęt 4</v>
      </c>
      <c r="F88" t="s">
        <v>22</v>
      </c>
      <c r="G88" s="105">
        <v>30</v>
      </c>
      <c r="H88" s="63" t="str">
        <f>$B$1&amp; 4</f>
        <v>D4</v>
      </c>
      <c r="I88" s="64" t="s">
        <v>21</v>
      </c>
      <c r="J88" s="63" t="str">
        <f>$B$1&amp; 5</f>
        <v>D5</v>
      </c>
    </row>
    <row r="90" spans="1:10" ht="17.399999999999999" x14ac:dyDescent="0.3">
      <c r="A90" s="47">
        <v>49</v>
      </c>
      <c r="B90" s="51" t="str">
        <f>VLOOKUP(H90,'Lista Zespołów'!$A$4:$E$147,3,FALSE)</f>
        <v>Dębina Nieporęt 4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D5</v>
      </c>
      <c r="I90" s="64" t="s">
        <v>21</v>
      </c>
      <c r="J90" s="63" t="str">
        <f>$B$1&amp; 12</f>
        <v>D12</v>
      </c>
    </row>
    <row r="91" spans="1:10" ht="18" x14ac:dyDescent="0.35">
      <c r="A91" s="47">
        <v>50</v>
      </c>
      <c r="B91" s="51" t="str">
        <f>VLOOKUP(H91,'Lista Zespołów'!$A$4:$E$147,3,FALSE)</f>
        <v>Radomka Radom 3</v>
      </c>
      <c r="C91" s="54" t="s">
        <v>21</v>
      </c>
      <c r="D91" s="51" t="str">
        <f>VLOOKUP(J91,'Lista Zespołów'!$A$4:$E$147,3,FALSE)</f>
        <v>Atena Warszawa 6</v>
      </c>
      <c r="F91" t="s">
        <v>22</v>
      </c>
      <c r="G91" s="47">
        <v>26</v>
      </c>
      <c r="H91" s="63" t="str">
        <f>$B$1&amp; 6</f>
        <v>D6</v>
      </c>
      <c r="I91" s="64" t="s">
        <v>21</v>
      </c>
      <c r="J91" s="63" t="str">
        <f>$B$1&amp; 4</f>
        <v>D4</v>
      </c>
    </row>
    <row r="92" spans="1:10" ht="18" x14ac:dyDescent="0.35">
      <c r="A92" s="47">
        <v>51</v>
      </c>
      <c r="B92" s="51" t="str">
        <f>VLOOKUP(H92,'Lista Zespołów'!$A$4:$E$147,3,FALSE)</f>
        <v>Radomka Radom 5</v>
      </c>
      <c r="C92" s="54" t="s">
        <v>21</v>
      </c>
      <c r="D92" s="51" t="str">
        <f>VLOOKUP(J92,'Lista Zespołów'!$A$4:$E$147,3,FALSE)</f>
        <v>Olimpia Węgrów 1</v>
      </c>
      <c r="F92" t="s">
        <v>22</v>
      </c>
      <c r="G92" s="47">
        <v>27</v>
      </c>
      <c r="H92" s="63" t="str">
        <f>$B$1&amp; 7</f>
        <v>D7</v>
      </c>
      <c r="I92" s="64" t="s">
        <v>21</v>
      </c>
      <c r="J92" s="63" t="str">
        <f>$B$1&amp; 3</f>
        <v>D3</v>
      </c>
    </row>
    <row r="93" spans="1:10" ht="18" x14ac:dyDescent="0.3">
      <c r="A93" s="47">
        <v>52</v>
      </c>
      <c r="B93" s="51" t="str">
        <f>VLOOKUP(H93,'Lista Zespołów'!$A$4:$E$147,3,FALSE)</f>
        <v>Olimpia Węgrów 2</v>
      </c>
      <c r="C93" s="106" t="s">
        <v>21</v>
      </c>
      <c r="D93" s="51" t="str">
        <f>VLOOKUP(J93,'Lista Zespołów'!$A$4:$E$147,3,FALSE)</f>
        <v>MUKS Krótka 1</v>
      </c>
      <c r="F93" t="s">
        <v>22</v>
      </c>
      <c r="G93" s="105">
        <v>28</v>
      </c>
      <c r="H93" s="63" t="str">
        <f>$B$1&amp; 8</f>
        <v>D8</v>
      </c>
      <c r="I93" s="64" t="s">
        <v>21</v>
      </c>
      <c r="J93" s="63" t="str">
        <f>$B$1&amp; 2</f>
        <v>D2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Perła Złotokłos 1</v>
      </c>
      <c r="F94" t="s">
        <v>22</v>
      </c>
      <c r="G94" s="105">
        <v>29</v>
      </c>
      <c r="H94" s="63" t="str">
        <f>$B$1&amp; 9</f>
        <v>D9</v>
      </c>
      <c r="I94" s="64" t="s">
        <v>21</v>
      </c>
      <c r="J94" s="63" t="str">
        <f>$B$1&amp; 1</f>
        <v>D1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D10</v>
      </c>
      <c r="I95" s="64" t="s">
        <v>21</v>
      </c>
      <c r="J95" s="63" t="str">
        <f>$B$1&amp; 11</f>
        <v>D11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D12</v>
      </c>
      <c r="I97" s="64" t="s">
        <v>21</v>
      </c>
      <c r="J97" s="63" t="str">
        <f>$B$1&amp; 11</f>
        <v>D11</v>
      </c>
    </row>
    <row r="98" spans="1:10" ht="18" x14ac:dyDescent="0.35">
      <c r="A98" s="47">
        <v>56</v>
      </c>
      <c r="B98" s="51" t="str">
        <f>VLOOKUP(H98,'Lista Zespołów'!$A$4:$E$147,3,FALSE)</f>
        <v>Perła Złotokłos 1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D1</v>
      </c>
      <c r="I98" s="64" t="s">
        <v>21</v>
      </c>
      <c r="J98" s="63" t="str">
        <f>$B$1&amp; 10</f>
        <v>D10</v>
      </c>
    </row>
    <row r="99" spans="1:10" ht="18" x14ac:dyDescent="0.35">
      <c r="A99" s="47">
        <v>57</v>
      </c>
      <c r="B99" s="51" t="str">
        <f>VLOOKUP(H99,'Lista Zespołów'!$A$4:$E$147,3,FALSE)</f>
        <v>MUKS Krótka 1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D2</v>
      </c>
      <c r="I99" s="64" t="s">
        <v>21</v>
      </c>
      <c r="J99" s="63" t="str">
        <f>$B$1&amp; 9</f>
        <v>D9</v>
      </c>
    </row>
    <row r="100" spans="1:10" ht="18" x14ac:dyDescent="0.3">
      <c r="A100" s="47">
        <v>58</v>
      </c>
      <c r="B100" s="51" t="str">
        <f>VLOOKUP(H100,'Lista Zespołów'!$A$4:$E$147,3,FALSE)</f>
        <v>Olimpia Węgrów 1</v>
      </c>
      <c r="C100" s="106" t="s">
        <v>21</v>
      </c>
      <c r="D100" s="51" t="str">
        <f>VLOOKUP(J100,'Lista Zespołów'!$A$4:$E$147,3,FALSE)</f>
        <v>Olimpia Węgrów 2</v>
      </c>
      <c r="F100" t="s">
        <v>22</v>
      </c>
      <c r="G100" s="105">
        <v>28</v>
      </c>
      <c r="H100" s="63" t="str">
        <f>$B$1&amp; 3</f>
        <v>D3</v>
      </c>
      <c r="I100" s="64" t="s">
        <v>21</v>
      </c>
      <c r="J100" s="63" t="str">
        <f>$B$1&amp; 8</f>
        <v>D8</v>
      </c>
    </row>
    <row r="101" spans="1:10" ht="18" x14ac:dyDescent="0.3">
      <c r="A101" s="47">
        <v>59</v>
      </c>
      <c r="B101" s="51" t="str">
        <f>VLOOKUP(H101,'Lista Zespołów'!$A$4:$E$147,3,FALSE)</f>
        <v>Atena Warszawa 6</v>
      </c>
      <c r="C101" s="106" t="s">
        <v>21</v>
      </c>
      <c r="D101" s="51" t="str">
        <f>VLOOKUP(J101,'Lista Zespołów'!$A$4:$E$147,3,FALSE)</f>
        <v>Radomka Radom 5</v>
      </c>
      <c r="F101" t="s">
        <v>22</v>
      </c>
      <c r="G101" s="105">
        <v>29</v>
      </c>
      <c r="H101" s="63" t="str">
        <f>$B$1&amp; 4</f>
        <v>D4</v>
      </c>
      <c r="I101" s="64" t="s">
        <v>21</v>
      </c>
      <c r="J101" s="63" t="str">
        <f>$B$1&amp; 7</f>
        <v>D7</v>
      </c>
    </row>
    <row r="102" spans="1:10" ht="18" x14ac:dyDescent="0.3">
      <c r="A102" s="47">
        <v>60</v>
      </c>
      <c r="B102" s="51" t="str">
        <f>VLOOKUP(H102,'Lista Zespołów'!$A$4:$E$147,3,FALSE)</f>
        <v>Dębina Nieporęt 4</v>
      </c>
      <c r="C102" s="106" t="s">
        <v>21</v>
      </c>
      <c r="D102" s="51" t="str">
        <f>VLOOKUP(J102,'Lista Zespołów'!$A$4:$E$147,3,FALSE)</f>
        <v>Radomka Radom 3</v>
      </c>
      <c r="F102" t="s">
        <v>22</v>
      </c>
      <c r="G102" s="105">
        <v>30</v>
      </c>
      <c r="H102" s="63" t="str">
        <f>$B$1&amp; 5</f>
        <v>D5</v>
      </c>
      <c r="I102" s="64" t="s">
        <v>21</v>
      </c>
      <c r="J102" s="63" t="str">
        <f>$B$1&amp; 6</f>
        <v>D6</v>
      </c>
    </row>
    <row r="104" spans="1:10" ht="17.399999999999999" x14ac:dyDescent="0.3">
      <c r="A104" s="47">
        <v>61</v>
      </c>
      <c r="B104" s="51" t="str">
        <f>VLOOKUP(H104,'Lista Zespołów'!$A$4:$E$147,3,FALSE)</f>
        <v>Radomka Radom 3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D6</v>
      </c>
      <c r="I104" s="64" t="s">
        <v>21</v>
      </c>
      <c r="J104" s="63" t="str">
        <f>$B$1&amp; 12</f>
        <v>D12</v>
      </c>
    </row>
    <row r="105" spans="1:10" ht="18" x14ac:dyDescent="0.35">
      <c r="A105" s="47">
        <v>62</v>
      </c>
      <c r="B105" s="51" t="str">
        <f>VLOOKUP(H105,'Lista Zespołów'!$A$4:$E$147,3,FALSE)</f>
        <v>Radomka Radom 5</v>
      </c>
      <c r="C105" s="54" t="s">
        <v>21</v>
      </c>
      <c r="D105" s="51" t="str">
        <f>VLOOKUP(J105,'Lista Zespołów'!$A$4:$E$147,3,FALSE)</f>
        <v>Dębina Nieporęt 4</v>
      </c>
      <c r="F105" t="s">
        <v>22</v>
      </c>
      <c r="G105" s="47">
        <v>26</v>
      </c>
      <c r="H105" s="63" t="str">
        <f>$B$1&amp; 7</f>
        <v>D7</v>
      </c>
      <c r="I105" s="64" t="s">
        <v>21</v>
      </c>
      <c r="J105" s="63" t="str">
        <f>$B$1&amp; 5</f>
        <v>D5</v>
      </c>
    </row>
    <row r="106" spans="1:10" ht="18" x14ac:dyDescent="0.35">
      <c r="A106" s="47">
        <v>63</v>
      </c>
      <c r="B106" s="51" t="str">
        <f>VLOOKUP(H106,'Lista Zespołów'!$A$4:$E$147,3,FALSE)</f>
        <v>Olimpia Węgrów 2</v>
      </c>
      <c r="C106" s="54" t="s">
        <v>21</v>
      </c>
      <c r="D106" s="51" t="str">
        <f>VLOOKUP(J106,'Lista Zespołów'!$A$4:$E$147,3,FALSE)</f>
        <v>Atena Warszawa 6</v>
      </c>
      <c r="F106" t="s">
        <v>22</v>
      </c>
      <c r="G106" s="47">
        <v>27</v>
      </c>
      <c r="H106" s="63" t="str">
        <f>$B$1&amp; 8</f>
        <v>D8</v>
      </c>
      <c r="I106" s="64" t="s">
        <v>21</v>
      </c>
      <c r="J106" s="63" t="str">
        <f>$B$1&amp; 4</f>
        <v>D4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Olimpia Węgrów 1</v>
      </c>
      <c r="F107" t="s">
        <v>22</v>
      </c>
      <c r="G107" s="105">
        <v>28</v>
      </c>
      <c r="H107" s="63" t="str">
        <f>$B$1&amp; 9</f>
        <v>D9</v>
      </c>
      <c r="I107" s="64" t="s">
        <v>21</v>
      </c>
      <c r="J107" s="63" t="str">
        <f>$B$1&amp; 3</f>
        <v>D3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MUKS Krótka 1</v>
      </c>
      <c r="F108" t="s">
        <v>22</v>
      </c>
      <c r="G108" s="105">
        <v>29</v>
      </c>
      <c r="H108" s="63" t="str">
        <f>$B$1&amp; 10</f>
        <v>D10</v>
      </c>
      <c r="I108" s="64" t="s">
        <v>21</v>
      </c>
      <c r="J108" s="63" t="str">
        <f>$B$1&amp; 2</f>
        <v>D2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Perła Złotokłos 1</v>
      </c>
      <c r="F109" t="s">
        <v>22</v>
      </c>
      <c r="G109" s="105">
        <v>30</v>
      </c>
      <c r="H109" s="63" t="str">
        <f>$B$1&amp; 11</f>
        <v>D11</v>
      </c>
      <c r="I109" s="64" t="s">
        <v>21</v>
      </c>
      <c r="J109" s="63" t="str">
        <f>$B$1&amp; 1</f>
        <v>D1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60" zoomScaleNormal="60" workbookViewId="0">
      <selection activeCell="C27" sqref="C27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E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E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UKS Lesznowola 5</v>
      </c>
      <c r="C4" s="33">
        <f t="shared" ref="C4:C7" si="0">D4*$E$1+E4*$G$1</f>
        <v>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3</v>
      </c>
      <c r="F4" s="34">
        <f t="shared" ref="F4:F15" si="2">E4+D4</f>
        <v>7</v>
      </c>
      <c r="G4" s="34">
        <f>SUM(D$21:D$33)</f>
        <v>94</v>
      </c>
      <c r="H4" s="34">
        <f>SUM(C$21:C$33)</f>
        <v>81</v>
      </c>
      <c r="I4" s="35">
        <f t="shared" ref="I4:I7" si="3">IFERROR(G4/H4,0)</f>
        <v>1.1604938271604939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Volley Wyszków 2</v>
      </c>
      <c r="C5" s="30">
        <f t="shared" si="0"/>
        <v>10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5</v>
      </c>
      <c r="E5" s="107">
        <f t="shared" si="1"/>
        <v>2</v>
      </c>
      <c r="F5" s="107">
        <f t="shared" si="2"/>
        <v>7</v>
      </c>
      <c r="G5" s="31">
        <f>SUM(F$21:F$33)</f>
        <v>96</v>
      </c>
      <c r="H5" s="31">
        <f>SUM(E$21:E$33)</f>
        <v>85</v>
      </c>
      <c r="I5" s="32">
        <f t="shared" si="3"/>
        <v>1.1294117647058823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Olimp Mińsk 2</v>
      </c>
      <c r="C6" s="33">
        <f t="shared" si="0"/>
        <v>10</v>
      </c>
      <c r="D6" s="34">
        <f t="shared" si="4"/>
        <v>5</v>
      </c>
      <c r="E6" s="34">
        <f t="shared" si="1"/>
        <v>2</v>
      </c>
      <c r="F6" s="34">
        <f t="shared" si="2"/>
        <v>7</v>
      </c>
      <c r="G6" s="34">
        <f>SUM(H$21:H$33)</f>
        <v>95</v>
      </c>
      <c r="H6" s="34">
        <f>SUM(G$21:G$33)</f>
        <v>65</v>
      </c>
      <c r="I6" s="35">
        <f t="shared" si="3"/>
        <v>1.4615384615384615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Sęp Żelechów 1</v>
      </c>
      <c r="C7" s="30">
        <f t="shared" si="0"/>
        <v>4</v>
      </c>
      <c r="D7" s="107">
        <f t="shared" si="4"/>
        <v>2</v>
      </c>
      <c r="E7" s="107">
        <f t="shared" si="1"/>
        <v>5</v>
      </c>
      <c r="F7" s="107">
        <f t="shared" si="2"/>
        <v>7</v>
      </c>
      <c r="G7" s="31">
        <f>SUM(J$21:J$33)</f>
        <v>77</v>
      </c>
      <c r="H7" s="31">
        <f>SUM(I$21:I$33)</f>
        <v>105</v>
      </c>
      <c r="I7" s="32">
        <f t="shared" si="3"/>
        <v>0.73333333333333328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Plas Warszawa 1</v>
      </c>
      <c r="C8" s="33">
        <f>D8*$E$1+E8*$G$1</f>
        <v>10</v>
      </c>
      <c r="D8" s="34">
        <f t="shared" si="4"/>
        <v>5</v>
      </c>
      <c r="E8" s="34">
        <f t="shared" si="1"/>
        <v>2</v>
      </c>
      <c r="F8" s="34">
        <f t="shared" si="2"/>
        <v>7</v>
      </c>
      <c r="G8" s="34">
        <f>SUM(L$21:L$33)</f>
        <v>98</v>
      </c>
      <c r="H8" s="34">
        <f>SUM(K$21:K$33)</f>
        <v>83</v>
      </c>
      <c r="I8" s="35">
        <f>IFERROR(G8/H8,0)</f>
        <v>1.1807228915662651</v>
      </c>
      <c r="K8" s="190"/>
      <c r="L8" s="190"/>
      <c r="M8" s="89"/>
      <c r="N8" s="89"/>
      <c r="O8" s="89"/>
      <c r="P8" s="89"/>
      <c r="Q8" s="87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UKS Lesznowola 6</v>
      </c>
      <c r="C9" s="30">
        <f t="shared" ref="C9" si="5">D9*$E$1+E9*$G$1</f>
        <v>4</v>
      </c>
      <c r="D9" s="107">
        <f t="shared" si="4"/>
        <v>2</v>
      </c>
      <c r="E9" s="107">
        <f t="shared" si="1"/>
        <v>5</v>
      </c>
      <c r="F9" s="107">
        <f t="shared" si="2"/>
        <v>7</v>
      </c>
      <c r="G9" s="31">
        <f>SUM(N$21:N$33)</f>
        <v>79</v>
      </c>
      <c r="H9" s="31">
        <f>SUM(M$21:M$33)</f>
        <v>101</v>
      </c>
      <c r="I9" s="32">
        <f t="shared" ref="I9" si="6">IFERROR(G9/H9,0)</f>
        <v>0.78217821782178221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UKS Lesznowola 7</v>
      </c>
      <c r="C10" s="33">
        <f>D10*$E$1+E10*$G$1</f>
        <v>6</v>
      </c>
      <c r="D10" s="34">
        <f t="shared" si="4"/>
        <v>3</v>
      </c>
      <c r="E10" s="34">
        <f t="shared" si="1"/>
        <v>4</v>
      </c>
      <c r="F10" s="34">
        <f t="shared" si="2"/>
        <v>7</v>
      </c>
      <c r="G10" s="34">
        <f>SUM(P$21:P$33)</f>
        <v>79</v>
      </c>
      <c r="H10" s="34">
        <f>SUM(O$21:O$33)</f>
        <v>78</v>
      </c>
      <c r="I10" s="35">
        <f>IFERROR(G10/H10,0)</f>
        <v>1.0128205128205128</v>
      </c>
      <c r="K10" s="190"/>
      <c r="L10" s="190"/>
      <c r="M10" s="89"/>
      <c r="N10" s="89"/>
      <c r="O10" s="89"/>
      <c r="P10" s="89"/>
      <c r="Q10" s="66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Olimp Mińsk Maz. 6</v>
      </c>
      <c r="C11" s="30">
        <f t="shared" ref="C11" si="7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76</v>
      </c>
      <c r="H11" s="31">
        <f>SUM(Q$21:Q$33)</f>
        <v>96</v>
      </c>
      <c r="I11" s="32">
        <f t="shared" ref="I11" si="8">IFERROR(G11/H11,0)</f>
        <v>0.79166666666666663</v>
      </c>
      <c r="K11" s="190"/>
      <c r="L11" s="190"/>
      <c r="M11" s="110"/>
      <c r="N11" s="110"/>
      <c r="O11" s="110"/>
      <c r="P11" s="110"/>
      <c r="Q11" s="108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90"/>
      <c r="L12" s="19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90"/>
      <c r="L13" s="190"/>
      <c r="M13" s="89"/>
      <c r="N13" s="89"/>
      <c r="O13" s="89"/>
      <c r="P13" s="89"/>
      <c r="Q13" s="66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E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UKS Lesznowola 5</v>
      </c>
      <c r="D20" s="178"/>
      <c r="E20" s="177" t="str">
        <f>VLOOKUP($B$1&amp;E19,'Lista Zespołów'!$A$4:$E$147,3,FALSE)</f>
        <v>Volley Wyszków 2</v>
      </c>
      <c r="F20" s="178"/>
      <c r="G20" s="177" t="str">
        <f>VLOOKUP($B$1&amp;G19,'Lista Zespołów'!$A$4:$E$147,3,FALSE)</f>
        <v>Olimp Mińsk 2</v>
      </c>
      <c r="H20" s="178"/>
      <c r="I20" s="177" t="str">
        <f>VLOOKUP($B$1&amp;I19,'Lista Zespołów'!$A$4:$E$147,3,FALSE)</f>
        <v>Sęp Żelechów 1</v>
      </c>
      <c r="J20" s="178"/>
      <c r="K20" s="185" t="str">
        <f>VLOOKUP($B$1&amp;K19,'Lista Zespołów'!$A$4:$E$147,3,FALSE)</f>
        <v>Plas Warszawa 1</v>
      </c>
      <c r="L20" s="186"/>
      <c r="M20" s="177" t="str">
        <f>VLOOKUP($B$1&amp;M19,'Lista Zespołów'!$A$4:$E$147,3,FALSE)</f>
        <v>UKS Lesznowola 6</v>
      </c>
      <c r="N20" s="178"/>
      <c r="O20" s="177" t="str">
        <f>VLOOKUP($B$1&amp;O19,'Lista Zespołów'!$A$4:$E$147,3,FALSE)</f>
        <v>UKS Lesznowola 7</v>
      </c>
      <c r="P20" s="178"/>
      <c r="Q20" s="177" t="str">
        <f>VLOOKUP($B$1&amp;Q19,'Lista Zespołów'!$A$4:$E$147,3,FALSE)</f>
        <v>Olimp Mińsk Maz. 6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UKS Lesznowola 5</v>
      </c>
      <c r="C21" s="125" t="s">
        <v>16</v>
      </c>
      <c r="D21" s="126" t="s">
        <v>16</v>
      </c>
      <c r="E21" s="19">
        <v>9</v>
      </c>
      <c r="F21" s="27">
        <v>15</v>
      </c>
      <c r="G21" s="19">
        <v>15</v>
      </c>
      <c r="H21" s="27">
        <v>8</v>
      </c>
      <c r="I21" s="19">
        <v>15</v>
      </c>
      <c r="J21" s="27">
        <v>9</v>
      </c>
      <c r="K21" s="19">
        <v>13</v>
      </c>
      <c r="L21" s="27">
        <v>15</v>
      </c>
      <c r="M21" s="19">
        <v>12</v>
      </c>
      <c r="N21" s="27">
        <v>15</v>
      </c>
      <c r="O21" s="129">
        <v>15</v>
      </c>
      <c r="P21" s="103">
        <v>9</v>
      </c>
      <c r="Q21" s="129">
        <v>15</v>
      </c>
      <c r="R21" s="103">
        <v>10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Volley Wyszków 2</v>
      </c>
      <c r="C22" s="71">
        <f>IF(F21="","",F21)</f>
        <v>15</v>
      </c>
      <c r="D22" s="72">
        <f>IF(E21="","",E21)</f>
        <v>9</v>
      </c>
      <c r="E22" s="123" t="s">
        <v>16</v>
      </c>
      <c r="F22" s="127" t="s">
        <v>16</v>
      </c>
      <c r="G22" s="23">
        <v>7</v>
      </c>
      <c r="H22" s="28">
        <v>15</v>
      </c>
      <c r="I22" s="23">
        <v>21</v>
      </c>
      <c r="J22" s="28">
        <v>19</v>
      </c>
      <c r="K22" s="23">
        <v>8</v>
      </c>
      <c r="L22" s="28">
        <v>15</v>
      </c>
      <c r="M22" s="23">
        <v>15</v>
      </c>
      <c r="N22" s="28">
        <v>4</v>
      </c>
      <c r="O22" s="130">
        <v>15</v>
      </c>
      <c r="P22" s="121">
        <v>10</v>
      </c>
      <c r="Q22" s="130">
        <v>15</v>
      </c>
      <c r="R22" s="121">
        <v>13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Olimp Mińsk 2</v>
      </c>
      <c r="C23" s="70">
        <f>IF(H21="","",H21)</f>
        <v>8</v>
      </c>
      <c r="D23" s="73">
        <f>IF(G21="","",G21)</f>
        <v>15</v>
      </c>
      <c r="E23" s="70">
        <f>IF(H22="","",H22)</f>
        <v>15</v>
      </c>
      <c r="F23" s="73">
        <f>IF(G22="","",G22)</f>
        <v>7</v>
      </c>
      <c r="G23" s="128" t="s">
        <v>16</v>
      </c>
      <c r="H23" s="126" t="s">
        <v>16</v>
      </c>
      <c r="I23" s="24">
        <v>15</v>
      </c>
      <c r="J23" s="27">
        <v>7</v>
      </c>
      <c r="K23" s="24">
        <v>12</v>
      </c>
      <c r="L23" s="27">
        <v>15</v>
      </c>
      <c r="M23" s="24">
        <v>15</v>
      </c>
      <c r="N23" s="27">
        <v>10</v>
      </c>
      <c r="O23" s="131">
        <v>15</v>
      </c>
      <c r="P23" s="103">
        <v>5</v>
      </c>
      <c r="Q23" s="131">
        <v>15</v>
      </c>
      <c r="R23" s="103">
        <v>6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Sęp Żelechów 1</v>
      </c>
      <c r="C24" s="71">
        <f>IF(J21="","",J21)</f>
        <v>9</v>
      </c>
      <c r="D24" s="72">
        <f>IF(I21="","",I21)</f>
        <v>15</v>
      </c>
      <c r="E24" s="71">
        <f>IF(J22="","",J22)</f>
        <v>19</v>
      </c>
      <c r="F24" s="72">
        <f>IF(I22="","",I22)</f>
        <v>21</v>
      </c>
      <c r="G24" s="71">
        <f>IF(J23="","",J23)</f>
        <v>7</v>
      </c>
      <c r="H24" s="72">
        <f>IF(I23="","",I23)</f>
        <v>15</v>
      </c>
      <c r="I24" s="123" t="s">
        <v>16</v>
      </c>
      <c r="J24" s="127" t="s">
        <v>16</v>
      </c>
      <c r="K24" s="23">
        <v>15</v>
      </c>
      <c r="L24" s="28">
        <v>10</v>
      </c>
      <c r="M24" s="23">
        <v>16</v>
      </c>
      <c r="N24" s="28">
        <v>14</v>
      </c>
      <c r="O24" s="130">
        <v>3</v>
      </c>
      <c r="P24" s="121">
        <v>15</v>
      </c>
      <c r="Q24" s="130">
        <v>8</v>
      </c>
      <c r="R24" s="121">
        <v>15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Plas Warszawa 1</v>
      </c>
      <c r="C25" s="71">
        <f>IF(L21="","",L21)</f>
        <v>15</v>
      </c>
      <c r="D25" s="72">
        <f>IF(K21="","",K21)</f>
        <v>13</v>
      </c>
      <c r="E25" s="71">
        <f>IF(L22="","",L22)</f>
        <v>15</v>
      </c>
      <c r="F25" s="72">
        <f>IF(K22="","",K22)</f>
        <v>8</v>
      </c>
      <c r="G25" s="71">
        <f>IF(L23="","",L23)</f>
        <v>15</v>
      </c>
      <c r="H25" s="72">
        <f>IF(K23="","",K23)</f>
        <v>12</v>
      </c>
      <c r="I25" s="71">
        <f>IF(L24="","",L24)</f>
        <v>10</v>
      </c>
      <c r="J25" s="72">
        <f>IF(K24="","",K24)</f>
        <v>15</v>
      </c>
      <c r="K25" s="123" t="s">
        <v>16</v>
      </c>
      <c r="L25" s="122" t="s">
        <v>16</v>
      </c>
      <c r="M25" s="24">
        <v>13</v>
      </c>
      <c r="N25" s="27">
        <v>15</v>
      </c>
      <c r="O25" s="131">
        <v>15</v>
      </c>
      <c r="P25" s="103">
        <v>10</v>
      </c>
      <c r="Q25" s="131">
        <v>15</v>
      </c>
      <c r="R25" s="103">
        <v>10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UKS Lesznowola 6</v>
      </c>
      <c r="C26" s="71">
        <f>IF(N21="","",N21)</f>
        <v>15</v>
      </c>
      <c r="D26" s="72">
        <f>IF(M21="","",M21)</f>
        <v>12</v>
      </c>
      <c r="E26" s="71">
        <f>IF(N22="","",N22)</f>
        <v>4</v>
      </c>
      <c r="F26" s="72">
        <f>IF(M22="","",M22)</f>
        <v>15</v>
      </c>
      <c r="G26" s="71">
        <f>IF(N23="","",N23)</f>
        <v>10</v>
      </c>
      <c r="H26" s="72">
        <f>IF(M23="","",M23)</f>
        <v>15</v>
      </c>
      <c r="I26" s="71">
        <f>IF(N$24="","",N$24)</f>
        <v>14</v>
      </c>
      <c r="J26" s="72">
        <f>IF(M24="","",M24)</f>
        <v>16</v>
      </c>
      <c r="K26" s="71">
        <f>IF(N25="","",N25)</f>
        <v>15</v>
      </c>
      <c r="L26" s="72">
        <f>IF(M25="","",M25)</f>
        <v>13</v>
      </c>
      <c r="M26" s="123" t="s">
        <v>16</v>
      </c>
      <c r="N26" s="122" t="s">
        <v>16</v>
      </c>
      <c r="O26" s="130">
        <v>8</v>
      </c>
      <c r="P26" s="135">
        <v>15</v>
      </c>
      <c r="Q26" s="130">
        <v>13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UKS Lesznowola 7</v>
      </c>
      <c r="C27" s="71">
        <f>IF(P21="","",P21)</f>
        <v>9</v>
      </c>
      <c r="D27" s="72">
        <f>IF(O21="","",O21)</f>
        <v>15</v>
      </c>
      <c r="E27" s="71">
        <f>IF(P22="","",P22)</f>
        <v>10</v>
      </c>
      <c r="F27" s="72">
        <f>IF(O22="","",O22)</f>
        <v>15</v>
      </c>
      <c r="G27" s="71">
        <f>IF(P$23="","",P$23)</f>
        <v>5</v>
      </c>
      <c r="H27" s="72">
        <f>IF(O$23="","",O$23)</f>
        <v>15</v>
      </c>
      <c r="I27" s="71">
        <f>IF(P24="","",P24)</f>
        <v>15</v>
      </c>
      <c r="J27" s="72">
        <f>IF(O$24="","",O$24)</f>
        <v>3</v>
      </c>
      <c r="K27" s="71">
        <f>IF(P$25="","",P$25)</f>
        <v>10</v>
      </c>
      <c r="L27" s="72">
        <f>IF(O$25="","",O$25)</f>
        <v>15</v>
      </c>
      <c r="M27" s="71">
        <f>IF(P$26="","",P$26)</f>
        <v>15</v>
      </c>
      <c r="N27" s="72">
        <f>IF(O$26="","",O$26)</f>
        <v>8</v>
      </c>
      <c r="O27" s="123" t="s">
        <v>16</v>
      </c>
      <c r="P27" s="122" t="s">
        <v>16</v>
      </c>
      <c r="Q27" s="130">
        <v>15</v>
      </c>
      <c r="R27" s="135">
        <v>7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Olimp Mińsk Maz. 6</v>
      </c>
      <c r="C28" s="71">
        <f>IF(R21="","",R21)</f>
        <v>10</v>
      </c>
      <c r="D28" s="72">
        <f>IF(Q21="","",Q21)</f>
        <v>15</v>
      </c>
      <c r="E28" s="71">
        <f>IF(R22="","",R22)</f>
        <v>13</v>
      </c>
      <c r="F28" s="72">
        <f>IF(Q22="","",Q22)</f>
        <v>15</v>
      </c>
      <c r="G28" s="71">
        <f>IF(R$23="","",R$23)</f>
        <v>6</v>
      </c>
      <c r="H28" s="72">
        <f>IF(Q$23="","",Q$23)</f>
        <v>15</v>
      </c>
      <c r="I28" s="71">
        <f>IF(R24="","",R24)</f>
        <v>15</v>
      </c>
      <c r="J28" s="72">
        <f>IF(Q$24="","",Q$24)</f>
        <v>8</v>
      </c>
      <c r="K28" s="71">
        <f>IF(R$25="","",R$25)</f>
        <v>10</v>
      </c>
      <c r="L28" s="72">
        <f>IF(Q$25="","",Q$25)</f>
        <v>15</v>
      </c>
      <c r="M28" s="71">
        <f>IF(R$26="","",R$26)</f>
        <v>15</v>
      </c>
      <c r="N28" s="72">
        <f>IF(Q$26="","",Q$26)</f>
        <v>13</v>
      </c>
      <c r="O28" s="71">
        <f>IF($R$27="","",$R$27)</f>
        <v>7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67.8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UKS Lesznowola 5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E1</v>
      </c>
      <c r="I34" s="60" t="s">
        <v>21</v>
      </c>
      <c r="J34" s="59" t="str">
        <f>$B$1&amp; 12</f>
        <v>E12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Volley Wyszków 2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E2</v>
      </c>
      <c r="I35" s="60" t="s">
        <v>21</v>
      </c>
      <c r="J35" s="59" t="str">
        <f>$B$1&amp; 11</f>
        <v>E11</v>
      </c>
    </row>
    <row r="36" spans="1:10" ht="17.399999999999999" x14ac:dyDescent="0.3">
      <c r="A36" s="47">
        <v>3</v>
      </c>
      <c r="B36" s="51" t="str">
        <f>VLOOKUP(H36,'Lista Zespołów'!$A$4:$E$147,3,FALSE)</f>
        <v>Olimp Mińsk 2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E3</v>
      </c>
      <c r="I36" s="60" t="s">
        <v>21</v>
      </c>
      <c r="J36" s="61" t="str">
        <f>$B$1&amp; 10</f>
        <v>E10</v>
      </c>
    </row>
    <row r="37" spans="1:10" ht="17.399999999999999" x14ac:dyDescent="0.3">
      <c r="A37" s="47">
        <v>4</v>
      </c>
      <c r="B37" s="51" t="str">
        <f>VLOOKUP(H37,'Lista Zespołów'!$A$4:$E$147,3,FALSE)</f>
        <v>Sęp Żelechów 1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E4</v>
      </c>
      <c r="I37" s="60" t="s">
        <v>21</v>
      </c>
      <c r="J37" s="61" t="str">
        <f>$B$1&amp; 9</f>
        <v>E9</v>
      </c>
    </row>
    <row r="38" spans="1:10" ht="17.399999999999999" x14ac:dyDescent="0.3">
      <c r="A38" s="47">
        <v>5</v>
      </c>
      <c r="B38" s="51" t="str">
        <f>VLOOKUP(H38,'Lista Zespołów'!$A$4:$E$147,3,FALSE)</f>
        <v>Plas Warszawa 1</v>
      </c>
      <c r="C38" s="52" t="s">
        <v>21</v>
      </c>
      <c r="D38" s="51" t="str">
        <f>VLOOKUP(J38,'Lista Zespołów'!$A$4:$E$147,3,FALSE)</f>
        <v>Olimp Mińsk Maz. 6</v>
      </c>
      <c r="E38" s="2"/>
      <c r="F38" s="2" t="s">
        <v>22</v>
      </c>
      <c r="G38" s="58">
        <v>5</v>
      </c>
      <c r="H38" s="59" t="str">
        <f>$B$1&amp; 5</f>
        <v>E5</v>
      </c>
      <c r="I38" s="60" t="s">
        <v>21</v>
      </c>
      <c r="J38" s="61" t="str">
        <f>$B$1&amp; 8</f>
        <v>E8</v>
      </c>
    </row>
    <row r="39" spans="1:10" ht="17.399999999999999" x14ac:dyDescent="0.3">
      <c r="A39" s="47">
        <v>6</v>
      </c>
      <c r="B39" s="51" t="str">
        <f>VLOOKUP(H37,'Lista Zespołów'!$A$4:$E$147,3,FALSE)</f>
        <v>Sęp Żelechów 1</v>
      </c>
      <c r="C39" s="52" t="s">
        <v>21</v>
      </c>
      <c r="D39" s="51" t="str">
        <f>VLOOKUP(J39,'Lista Zespołów'!$A$4:$E$147,3,FALSE)</f>
        <v>UKS Lesznowola 7</v>
      </c>
      <c r="E39" s="2"/>
      <c r="F39" s="2" t="s">
        <v>22</v>
      </c>
      <c r="G39" s="58">
        <v>6</v>
      </c>
      <c r="H39" s="59" t="str">
        <f>$B$1&amp; 6</f>
        <v>E6</v>
      </c>
      <c r="I39" s="60" t="s">
        <v>21</v>
      </c>
      <c r="J39" s="61" t="str">
        <f>$B$1&amp; 7</f>
        <v>E7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UKS Lesznowola 7</v>
      </c>
      <c r="F41" s="2" t="s">
        <v>22</v>
      </c>
      <c r="G41" s="47">
        <v>5</v>
      </c>
      <c r="H41" s="59" t="str">
        <f>$B$1&amp; 12</f>
        <v>E12</v>
      </c>
      <c r="I41" s="60" t="s">
        <v>21</v>
      </c>
      <c r="J41" s="59" t="str">
        <f>$B$1&amp; 7</f>
        <v>E7</v>
      </c>
    </row>
    <row r="42" spans="1:10" ht="17.399999999999999" x14ac:dyDescent="0.3">
      <c r="A42" s="47">
        <v>8</v>
      </c>
      <c r="B42" s="51" t="str">
        <f>VLOOKUP(H42,'Lista Zespołów'!$A$4:$E$147,3,FALSE)</f>
        <v>Olimp Mińsk Maz. 6</v>
      </c>
      <c r="C42" s="52" t="s">
        <v>21</v>
      </c>
      <c r="D42" s="51" t="str">
        <f>VLOOKUP(J42,'Lista Zespołów'!$A$4:$E$147,3,FALSE)</f>
        <v>UKS Lesznowola 6</v>
      </c>
      <c r="F42" s="2" t="s">
        <v>22</v>
      </c>
      <c r="G42" s="47">
        <v>6</v>
      </c>
      <c r="H42" s="59" t="str">
        <f>$B$1&amp; 8</f>
        <v>E8</v>
      </c>
      <c r="I42" s="60" t="s">
        <v>21</v>
      </c>
      <c r="J42" s="59" t="str">
        <f>$B$1&amp; 6</f>
        <v>E6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Plas Warszawa 1</v>
      </c>
      <c r="F43" s="2" t="s">
        <v>22</v>
      </c>
      <c r="G43" s="47">
        <v>7</v>
      </c>
      <c r="H43" s="63" t="str">
        <f>$B$1&amp; 9</f>
        <v>E9</v>
      </c>
      <c r="I43" s="64" t="s">
        <v>21</v>
      </c>
      <c r="J43" s="63" t="str">
        <f>$B$1&amp; 5</f>
        <v>E5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Sęp Żelechów 1</v>
      </c>
      <c r="F44" s="2" t="s">
        <v>22</v>
      </c>
      <c r="G44" s="47">
        <v>8</v>
      </c>
      <c r="H44" s="63" t="str">
        <f>$B$1&amp; 10</f>
        <v>E10</v>
      </c>
      <c r="I44" s="64" t="s">
        <v>21</v>
      </c>
      <c r="J44" s="63" t="str">
        <f>$B$1&amp; 4</f>
        <v>E4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Olimp Mińsk 2</v>
      </c>
      <c r="F45" s="2" t="s">
        <v>22</v>
      </c>
      <c r="G45" s="47">
        <v>9</v>
      </c>
      <c r="H45" s="63" t="str">
        <f>$B$1&amp; 11</f>
        <v>E11</v>
      </c>
      <c r="I45" s="64" t="s">
        <v>21</v>
      </c>
      <c r="J45" s="63" t="str">
        <f>$B$1&amp; 3</f>
        <v>E3</v>
      </c>
    </row>
    <row r="46" spans="1:10" ht="17.399999999999999" x14ac:dyDescent="0.3">
      <c r="A46" s="47">
        <v>12</v>
      </c>
      <c r="B46" s="51" t="str">
        <f>VLOOKUP(H46,'Lista Zespołów'!$A$4:$E$147,3,FALSE)</f>
        <v>UKS Lesznowola 5</v>
      </c>
      <c r="C46" s="52" t="s">
        <v>21</v>
      </c>
      <c r="D46" s="51" t="str">
        <f>VLOOKUP(J46,'Lista Zespołów'!$A$4:$E$147,3,FALSE)</f>
        <v>Volley Wyszków 2</v>
      </c>
      <c r="F46" s="2" t="s">
        <v>22</v>
      </c>
      <c r="G46" s="47">
        <v>10</v>
      </c>
      <c r="H46" s="63" t="str">
        <f>$B$1&amp; 1</f>
        <v>E1</v>
      </c>
      <c r="I46" s="64" t="s">
        <v>21</v>
      </c>
      <c r="J46" s="63" t="str">
        <f>$B$1&amp; 2</f>
        <v>E2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Volley Wyszków 2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E2</v>
      </c>
      <c r="I48" s="60" t="s">
        <v>21</v>
      </c>
      <c r="J48" s="59" t="str">
        <f>$B$1&amp; 12</f>
        <v>E12</v>
      </c>
    </row>
    <row r="49" spans="1:10" ht="17.399999999999999" x14ac:dyDescent="0.3">
      <c r="A49" s="47">
        <v>14</v>
      </c>
      <c r="B49" s="51" t="str">
        <f>VLOOKUP(H49,'Lista Zespołów'!$A$4:$E$147,3,FALSE)</f>
        <v>Olimp Mińsk 2</v>
      </c>
      <c r="C49" s="52" t="s">
        <v>21</v>
      </c>
      <c r="D49" s="51" t="str">
        <f>VLOOKUP(J49,'Lista Zespołów'!$A$4:$E$147,3,FALSE)</f>
        <v>UKS Lesznowola 5</v>
      </c>
      <c r="F49" t="s">
        <v>22</v>
      </c>
      <c r="G49" s="47">
        <v>10</v>
      </c>
      <c r="H49" s="59" t="str">
        <f>$B$1&amp; 3</f>
        <v>E3</v>
      </c>
      <c r="I49" s="60" t="s">
        <v>21</v>
      </c>
      <c r="J49" s="59" t="str">
        <f>$B$1&amp; 1</f>
        <v>E1</v>
      </c>
    </row>
    <row r="50" spans="1:10" ht="17.399999999999999" x14ac:dyDescent="0.3">
      <c r="A50" s="47">
        <v>15</v>
      </c>
      <c r="B50" s="51" t="str">
        <f>VLOOKUP(H50,'Lista Zespołów'!$A$4:$E$147,3,FALSE)</f>
        <v>Sęp Żelechów 1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E4</v>
      </c>
      <c r="I50" s="64" t="s">
        <v>21</v>
      </c>
      <c r="J50" s="63" t="str">
        <f>$B$1&amp; 11</f>
        <v>E11</v>
      </c>
    </row>
    <row r="51" spans="1:10" ht="17.399999999999999" x14ac:dyDescent="0.3">
      <c r="A51" s="47">
        <v>16</v>
      </c>
      <c r="B51" s="51" t="str">
        <f>VLOOKUP(H51,'Lista Zespołów'!$A$4:$E$147,3,FALSE)</f>
        <v>Plas Warszawa 1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E5</v>
      </c>
      <c r="I51" s="64" t="s">
        <v>21</v>
      </c>
      <c r="J51" s="63" t="str">
        <f>$B$1&amp; 10</f>
        <v>E10</v>
      </c>
    </row>
    <row r="52" spans="1:10" ht="17.399999999999999" x14ac:dyDescent="0.3">
      <c r="A52" s="47">
        <v>17</v>
      </c>
      <c r="B52" s="51" t="str">
        <f>VLOOKUP(H52,'Lista Zespołów'!$A$4:$E$147,3,FALSE)</f>
        <v>UKS Lesznowola 6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E6</v>
      </c>
      <c r="I52" s="64" t="s">
        <v>21</v>
      </c>
      <c r="J52" s="63" t="str">
        <f>$B$1&amp; 9</f>
        <v>E9</v>
      </c>
    </row>
    <row r="53" spans="1:10" ht="17.399999999999999" x14ac:dyDescent="0.3">
      <c r="A53" s="47">
        <v>18</v>
      </c>
      <c r="B53" s="51" t="str">
        <f>VLOOKUP(H53,'Lista Zespołów'!$A$4:$E$147,3,FALSE)</f>
        <v>UKS Lesznowola 7</v>
      </c>
      <c r="C53" s="52" t="s">
        <v>21</v>
      </c>
      <c r="D53" s="51" t="str">
        <f>VLOOKUP(J53,'Lista Zespołów'!$A$4:$E$147,3,FALSE)</f>
        <v>Olimp Mińsk Maz. 6</v>
      </c>
      <c r="F53" t="s">
        <v>22</v>
      </c>
      <c r="G53" s="47">
        <v>14</v>
      </c>
      <c r="H53" s="63" t="str">
        <f>$B$1&amp; 7</f>
        <v>E7</v>
      </c>
      <c r="I53" s="64" t="s">
        <v>21</v>
      </c>
      <c r="J53" s="63" t="str">
        <f>$B$1&amp; 8</f>
        <v>E8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Olimp Mińsk Maz. 6</v>
      </c>
      <c r="F55" t="s">
        <v>22</v>
      </c>
      <c r="G55" s="47">
        <v>13</v>
      </c>
      <c r="H55" s="63" t="str">
        <f>$B$1&amp; 12</f>
        <v>E12</v>
      </c>
      <c r="I55" s="64" t="s">
        <v>21</v>
      </c>
      <c r="J55" s="63" t="str">
        <f>$B$1&amp; 8</f>
        <v>E8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UKS Lesznowola 7</v>
      </c>
      <c r="F56" t="s">
        <v>22</v>
      </c>
      <c r="G56" s="47">
        <v>14</v>
      </c>
      <c r="H56" s="63" t="str">
        <f>$B$1&amp; 9</f>
        <v>E9</v>
      </c>
      <c r="I56" s="64" t="s">
        <v>21</v>
      </c>
      <c r="J56" s="63" t="str">
        <f>$B$1&amp; 7</f>
        <v>E7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UKS Lesznowola 6</v>
      </c>
      <c r="F57" t="s">
        <v>22</v>
      </c>
      <c r="G57" s="47">
        <v>15</v>
      </c>
      <c r="H57" s="63" t="str">
        <f>$B$1&amp; 10</f>
        <v>E10</v>
      </c>
      <c r="I57" s="64" t="s">
        <v>21</v>
      </c>
      <c r="J57" s="63" t="str">
        <f>$B$1&amp; 6</f>
        <v>E6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Plas Warszawa 1</v>
      </c>
      <c r="F58" t="s">
        <v>22</v>
      </c>
      <c r="G58" s="47">
        <v>16</v>
      </c>
      <c r="H58" s="63" t="str">
        <f>$B$1&amp; 11</f>
        <v>E11</v>
      </c>
      <c r="I58" s="64" t="s">
        <v>21</v>
      </c>
      <c r="J58" s="63" t="str">
        <f>$B$1&amp; 5</f>
        <v>E5</v>
      </c>
    </row>
    <row r="59" spans="1:10" ht="18" x14ac:dyDescent="0.35">
      <c r="A59" s="47">
        <v>23</v>
      </c>
      <c r="B59" s="51" t="str">
        <f>VLOOKUP(H59,'Lista Zespołów'!$A$4:$E$147,3,FALSE)</f>
        <v>UKS Lesznowola 5</v>
      </c>
      <c r="C59" s="54" t="s">
        <v>21</v>
      </c>
      <c r="D59" s="51" t="str">
        <f>VLOOKUP(J59,'Lista Zespołów'!$A$4:$E$147,3,FALSE)</f>
        <v>Sęp Żelechów 1</v>
      </c>
      <c r="F59" t="s">
        <v>22</v>
      </c>
      <c r="G59" s="47">
        <v>17</v>
      </c>
      <c r="H59" s="63" t="str">
        <f>$B$1&amp; 1</f>
        <v>E1</v>
      </c>
      <c r="I59" s="64" t="s">
        <v>21</v>
      </c>
      <c r="J59" s="63" t="str">
        <f>$B$1&amp; 4</f>
        <v>E4</v>
      </c>
    </row>
    <row r="60" spans="1:10" ht="18" x14ac:dyDescent="0.35">
      <c r="A60" s="47">
        <v>24</v>
      </c>
      <c r="B60" s="51" t="str">
        <f>VLOOKUP(H60,'Lista Zespołów'!$A$4:$E$147,3,FALSE)</f>
        <v>Volley Wyszków 2</v>
      </c>
      <c r="C60" s="54" t="s">
        <v>21</v>
      </c>
      <c r="D60" s="51" t="str">
        <f>VLOOKUP(J60,'Lista Zespołów'!$A$4:$E$147,3,FALSE)</f>
        <v>Olimp Mińsk 2</v>
      </c>
      <c r="F60" t="s">
        <v>22</v>
      </c>
      <c r="G60" s="47">
        <v>18</v>
      </c>
      <c r="H60" s="63" t="str">
        <f t="shared" ref="H60" si="13">$B$1&amp; 2</f>
        <v>E2</v>
      </c>
      <c r="I60" s="64" t="s">
        <v>21</v>
      </c>
      <c r="J60" s="63" t="str">
        <f t="shared" ref="J60" si="14">$B$1&amp; 3</f>
        <v>E3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Olimp Mińsk 2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E3</v>
      </c>
      <c r="I62" s="64" t="s">
        <v>21</v>
      </c>
      <c r="J62" s="63" t="str">
        <f>$B$1&amp; 12</f>
        <v>E12</v>
      </c>
    </row>
    <row r="63" spans="1:10" ht="18" x14ac:dyDescent="0.35">
      <c r="A63" s="47">
        <v>26</v>
      </c>
      <c r="B63" s="51" t="str">
        <f>VLOOKUP(H63,'Lista Zespołów'!$A$4:$E$147,3,FALSE)</f>
        <v>Sęp Żelechów 1</v>
      </c>
      <c r="C63" s="54" t="s">
        <v>21</v>
      </c>
      <c r="D63" s="51" t="str">
        <f>VLOOKUP(J63,'Lista Zespołów'!$A$4:$E$147,3,FALSE)</f>
        <v>Volley Wyszków 2</v>
      </c>
      <c r="F63" t="s">
        <v>22</v>
      </c>
      <c r="G63" s="47">
        <v>18</v>
      </c>
      <c r="H63" s="63" t="str">
        <f>$B$1&amp; 4</f>
        <v>E4</v>
      </c>
      <c r="I63" s="64" t="s">
        <v>21</v>
      </c>
      <c r="J63" s="63" t="str">
        <f>$B$1&amp; 2</f>
        <v>E2</v>
      </c>
    </row>
    <row r="64" spans="1:10" ht="18" x14ac:dyDescent="0.35">
      <c r="A64" s="47">
        <v>27</v>
      </c>
      <c r="B64" s="51" t="str">
        <f>VLOOKUP(H64,'Lista Zespołów'!$A$4:$E$147,3,FALSE)</f>
        <v>Plas Warszawa 1</v>
      </c>
      <c r="C64" s="54" t="s">
        <v>21</v>
      </c>
      <c r="D64" s="51" t="str">
        <f>VLOOKUP(J64,'Lista Zespołów'!$A$4:$E$147,3,FALSE)</f>
        <v>UKS Lesznowola 5</v>
      </c>
      <c r="F64" t="s">
        <v>22</v>
      </c>
      <c r="G64" s="47">
        <v>19</v>
      </c>
      <c r="H64" s="63" t="str">
        <f>$B$1&amp; 5</f>
        <v>E5</v>
      </c>
      <c r="I64" s="64" t="s">
        <v>21</v>
      </c>
      <c r="J64" s="63" t="str">
        <f>$B$1&amp; 1</f>
        <v>E1</v>
      </c>
    </row>
    <row r="65" spans="1:10" ht="18" x14ac:dyDescent="0.3">
      <c r="A65" s="47">
        <v>28</v>
      </c>
      <c r="B65" s="51" t="str">
        <f>VLOOKUP(H65,'Lista Zespołów'!$A$4:$E$147,3,FALSE)</f>
        <v>UKS Lesznowola 6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E6</v>
      </c>
      <c r="I65" s="64" t="s">
        <v>21</v>
      </c>
      <c r="J65" s="63" t="str">
        <f>$B$1&amp; 11</f>
        <v>E11</v>
      </c>
    </row>
    <row r="66" spans="1:10" ht="18" x14ac:dyDescent="0.3">
      <c r="A66" s="47">
        <v>29</v>
      </c>
      <c r="B66" s="51" t="str">
        <f>VLOOKUP(H66,'Lista Zespołów'!$A$4:$E$147,3,FALSE)</f>
        <v>UKS Lesznowola 7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E7</v>
      </c>
      <c r="I66" s="64" t="s">
        <v>21</v>
      </c>
      <c r="J66" s="63" t="str">
        <f>$B$1&amp; 10</f>
        <v>E10</v>
      </c>
    </row>
    <row r="67" spans="1:10" ht="18" x14ac:dyDescent="0.3">
      <c r="A67" s="47">
        <v>30</v>
      </c>
      <c r="B67" s="51" t="str">
        <f>VLOOKUP(H67,'Lista Zespołów'!$A$4:$E$147,3,FALSE)</f>
        <v>Olimp Mińsk Maz. 6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E8</v>
      </c>
      <c r="I67" s="64" t="s">
        <v>21</v>
      </c>
      <c r="J67" s="63" t="str">
        <f>$B$1&amp; 9</f>
        <v>E9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E12</v>
      </c>
      <c r="I69" s="64" t="s">
        <v>21</v>
      </c>
      <c r="J69" s="63" t="str">
        <f>$B$1&amp; 9</f>
        <v>E9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Olimp Mińsk Maz. 6</v>
      </c>
      <c r="F70" t="s">
        <v>22</v>
      </c>
      <c r="G70" s="47">
        <v>22</v>
      </c>
      <c r="H70" s="63" t="str">
        <f>$B$1&amp; 10</f>
        <v>E10</v>
      </c>
      <c r="I70" s="64" t="s">
        <v>21</v>
      </c>
      <c r="J70" s="63" t="str">
        <f>$B$1&amp; 8</f>
        <v>E8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UKS Lesznowola 7</v>
      </c>
      <c r="F71" t="s">
        <v>22</v>
      </c>
      <c r="G71" s="47">
        <v>23</v>
      </c>
      <c r="H71" s="63" t="str">
        <f>$B$1&amp; 11</f>
        <v>E11</v>
      </c>
      <c r="I71" s="64" t="s">
        <v>21</v>
      </c>
      <c r="J71" s="63" t="str">
        <f>$B$1&amp; 7</f>
        <v>E7</v>
      </c>
    </row>
    <row r="72" spans="1:10" ht="18" x14ac:dyDescent="0.3">
      <c r="A72" s="47">
        <v>34</v>
      </c>
      <c r="B72" s="51" t="str">
        <f>VLOOKUP(H72,'Lista Zespołów'!$A$4:$E$147,3,FALSE)</f>
        <v>UKS Lesznowola 5</v>
      </c>
      <c r="C72" s="106" t="s">
        <v>21</v>
      </c>
      <c r="D72" s="51" t="str">
        <f>VLOOKUP(J72,'Lista Zespołów'!$A$4:$E$147,3,FALSE)</f>
        <v>UKS Lesznowola 6</v>
      </c>
      <c r="F72" t="s">
        <v>22</v>
      </c>
      <c r="G72" s="105">
        <v>24</v>
      </c>
      <c r="H72" s="63" t="str">
        <f>$B$1&amp; 1</f>
        <v>E1</v>
      </c>
      <c r="I72" s="64" t="s">
        <v>21</v>
      </c>
      <c r="J72" s="63" t="str">
        <f>$B$1&amp; 6</f>
        <v>E6</v>
      </c>
    </row>
    <row r="73" spans="1:10" ht="18" x14ac:dyDescent="0.3">
      <c r="A73" s="47">
        <v>35</v>
      </c>
      <c r="B73" s="51" t="str">
        <f>VLOOKUP(H73,'Lista Zespołów'!$A$4:$E$147,3,FALSE)</f>
        <v>Volley Wyszków 2</v>
      </c>
      <c r="C73" s="106" t="s">
        <v>21</v>
      </c>
      <c r="D73" s="51" t="str">
        <f>VLOOKUP(J73,'Lista Zespołów'!$A$4:$E$147,3,FALSE)</f>
        <v>Plas Warszawa 1</v>
      </c>
      <c r="F73" t="s">
        <v>22</v>
      </c>
      <c r="G73" s="105">
        <v>25</v>
      </c>
      <c r="H73" s="63" t="str">
        <f>$B$1&amp; 2</f>
        <v>E2</v>
      </c>
      <c r="I73" s="64" t="s">
        <v>21</v>
      </c>
      <c r="J73" s="63" t="str">
        <f>$B$1&amp; 5</f>
        <v>E5</v>
      </c>
    </row>
    <row r="74" spans="1:10" ht="18" x14ac:dyDescent="0.3">
      <c r="A74" s="47">
        <v>36</v>
      </c>
      <c r="B74" s="51" t="str">
        <f>VLOOKUP(H74,'Lista Zespołów'!$A$4:$E$147,3,FALSE)</f>
        <v>Olimp Mińsk 2</v>
      </c>
      <c r="C74" s="106" t="s">
        <v>21</v>
      </c>
      <c r="D74" s="51" t="str">
        <f>VLOOKUP(J74,'Lista Zespołów'!$A$4:$E$147,3,FALSE)</f>
        <v>Sęp Żelechów 1</v>
      </c>
      <c r="F74" t="s">
        <v>22</v>
      </c>
      <c r="G74" s="105">
        <v>26</v>
      </c>
      <c r="H74" s="63" t="str">
        <f t="shared" ref="H74" si="15">$B$1&amp; 3</f>
        <v>E3</v>
      </c>
      <c r="I74" s="64" t="s">
        <v>21</v>
      </c>
      <c r="J74" s="63" t="str">
        <f t="shared" ref="J74" si="16">$B$1&amp; 4</f>
        <v>E4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Sęp Żelechów 1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E4</v>
      </c>
      <c r="I76" s="64" t="s">
        <v>21</v>
      </c>
      <c r="J76" s="63" t="str">
        <f>$B$1&amp; 12</f>
        <v>E12</v>
      </c>
    </row>
    <row r="77" spans="1:10" ht="18" x14ac:dyDescent="0.35">
      <c r="A77" s="47">
        <v>38</v>
      </c>
      <c r="B77" s="51" t="str">
        <f>VLOOKUP(H77,'Lista Zespołów'!$A$4:$E$147,3,FALSE)</f>
        <v>Plas Warszawa 1</v>
      </c>
      <c r="C77" s="54" t="s">
        <v>21</v>
      </c>
      <c r="D77" s="51" t="str">
        <f>VLOOKUP(J77,'Lista Zespołów'!$A$4:$E$147,3,FALSE)</f>
        <v>Olimp Mińsk 2</v>
      </c>
      <c r="F77" t="s">
        <v>22</v>
      </c>
      <c r="G77" s="47">
        <v>26</v>
      </c>
      <c r="H77" s="63" t="str">
        <f>$B$1&amp; 5</f>
        <v>E5</v>
      </c>
      <c r="I77" s="64" t="s">
        <v>21</v>
      </c>
      <c r="J77" s="63" t="str">
        <f>$B$1&amp; 3</f>
        <v>E3</v>
      </c>
    </row>
    <row r="78" spans="1:10" ht="18" x14ac:dyDescent="0.35">
      <c r="A78" s="47">
        <v>39</v>
      </c>
      <c r="B78" s="51" t="str">
        <f>VLOOKUP(H78,'Lista Zespołów'!$A$4:$E$147,3,FALSE)</f>
        <v>UKS Lesznowola 6</v>
      </c>
      <c r="C78" s="54" t="s">
        <v>21</v>
      </c>
      <c r="D78" s="51" t="str">
        <f>VLOOKUP(J78,'Lista Zespołów'!$A$4:$E$147,3,FALSE)</f>
        <v>Volley Wyszków 2</v>
      </c>
      <c r="F78" t="s">
        <v>22</v>
      </c>
      <c r="G78" s="47">
        <v>27</v>
      </c>
      <c r="H78" s="63" t="str">
        <f>$B$1&amp; 6</f>
        <v>E6</v>
      </c>
      <c r="I78" s="64" t="s">
        <v>21</v>
      </c>
      <c r="J78" s="63" t="str">
        <f>$B$1&amp; 2</f>
        <v>E2</v>
      </c>
    </row>
    <row r="79" spans="1:10" ht="18" x14ac:dyDescent="0.3">
      <c r="A79" s="47">
        <v>40</v>
      </c>
      <c r="B79" s="51" t="str">
        <f>VLOOKUP(H79,'Lista Zespołów'!$A$4:$E$147,3,FALSE)</f>
        <v>UKS Lesznowola 7</v>
      </c>
      <c r="C79" s="106" t="s">
        <v>21</v>
      </c>
      <c r="D79" s="51" t="str">
        <f>VLOOKUP(J79,'Lista Zespołów'!$A$4:$E$147,3,FALSE)</f>
        <v>UKS Lesznowola 5</v>
      </c>
      <c r="F79" t="s">
        <v>22</v>
      </c>
      <c r="G79" s="105">
        <v>28</v>
      </c>
      <c r="H79" s="63" t="str">
        <f>$B$1&amp; 7</f>
        <v>E7</v>
      </c>
      <c r="I79" s="64" t="s">
        <v>21</v>
      </c>
      <c r="J79" s="63" t="str">
        <f>$B$1&amp; 1</f>
        <v>E1</v>
      </c>
    </row>
    <row r="80" spans="1:10" ht="18" x14ac:dyDescent="0.3">
      <c r="A80" s="47">
        <v>41</v>
      </c>
      <c r="B80" s="51" t="str">
        <f>VLOOKUP(H80,'Lista Zespołów'!$A$4:$E$147,3,FALSE)</f>
        <v>Olimp Mińsk Maz. 6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E8</v>
      </c>
      <c r="I80" s="64" t="s">
        <v>21</v>
      </c>
      <c r="J80" s="63" t="str">
        <f>$B$1&amp; 11</f>
        <v>E11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E9</v>
      </c>
      <c r="I81" s="64" t="s">
        <v>21</v>
      </c>
      <c r="J81" s="63" t="str">
        <f>$B$1&amp; 10</f>
        <v>E10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E12</v>
      </c>
      <c r="I83" s="64" t="s">
        <v>21</v>
      </c>
      <c r="J83" s="63" t="str">
        <f>$B$1&amp; 10</f>
        <v>E10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E11</v>
      </c>
      <c r="I84" s="64" t="s">
        <v>21</v>
      </c>
      <c r="J84" s="63" t="str">
        <f>$B$1&amp; 9</f>
        <v>E9</v>
      </c>
    </row>
    <row r="85" spans="1:10" ht="18" x14ac:dyDescent="0.35">
      <c r="A85" s="47">
        <v>45</v>
      </c>
      <c r="B85" s="51" t="str">
        <f>VLOOKUP(H85,'Lista Zespołów'!$A$4:$E$147,3,FALSE)</f>
        <v>UKS Lesznowola 5</v>
      </c>
      <c r="C85" s="54" t="s">
        <v>21</v>
      </c>
      <c r="D85" s="51" t="str">
        <f>VLOOKUP(J85,'Lista Zespołów'!$A$4:$E$147,3,FALSE)</f>
        <v>Olimp Mińsk Maz. 6</v>
      </c>
      <c r="F85" t="s">
        <v>22</v>
      </c>
      <c r="G85" s="47">
        <v>27</v>
      </c>
      <c r="H85" s="63" t="str">
        <f>$B$1&amp; 1</f>
        <v>E1</v>
      </c>
      <c r="I85" s="64" t="s">
        <v>21</v>
      </c>
      <c r="J85" s="63" t="str">
        <f>$B$1&amp; 8</f>
        <v>E8</v>
      </c>
    </row>
    <row r="86" spans="1:10" ht="18" x14ac:dyDescent="0.3">
      <c r="A86" s="47">
        <v>46</v>
      </c>
      <c r="B86" s="51" t="str">
        <f>VLOOKUP(H86,'Lista Zespołów'!$A$4:$E$147,3,FALSE)</f>
        <v>Volley Wyszków 2</v>
      </c>
      <c r="C86" s="106" t="s">
        <v>21</v>
      </c>
      <c r="D86" s="51" t="str">
        <f>VLOOKUP(J86,'Lista Zespołów'!$A$4:$E$147,3,FALSE)</f>
        <v>UKS Lesznowola 7</v>
      </c>
      <c r="F86" t="s">
        <v>22</v>
      </c>
      <c r="G86" s="105">
        <v>28</v>
      </c>
      <c r="H86" s="63" t="str">
        <f>$B$1&amp; 2</f>
        <v>E2</v>
      </c>
      <c r="I86" s="64" t="s">
        <v>21</v>
      </c>
      <c r="J86" s="63" t="str">
        <f>$B$1&amp; 7</f>
        <v>E7</v>
      </c>
    </row>
    <row r="87" spans="1:10" ht="18" x14ac:dyDescent="0.3">
      <c r="A87" s="47">
        <v>47</v>
      </c>
      <c r="B87" s="51" t="str">
        <f>VLOOKUP(H87,'Lista Zespołów'!$A$4:$E$147,3,FALSE)</f>
        <v>Olimp Mińsk 2</v>
      </c>
      <c r="C87" s="106" t="s">
        <v>21</v>
      </c>
      <c r="D87" s="51" t="str">
        <f>VLOOKUP(J87,'Lista Zespołów'!$A$4:$E$147,3,FALSE)</f>
        <v>UKS Lesznowola 6</v>
      </c>
      <c r="F87" t="s">
        <v>22</v>
      </c>
      <c r="G87" s="105">
        <v>29</v>
      </c>
      <c r="H87" s="63" t="str">
        <f>$B$1&amp; 3</f>
        <v>E3</v>
      </c>
      <c r="I87" s="64" t="s">
        <v>21</v>
      </c>
      <c r="J87" s="63" t="str">
        <f>$B$1&amp; 6</f>
        <v>E6</v>
      </c>
    </row>
    <row r="88" spans="1:10" ht="18" x14ac:dyDescent="0.3">
      <c r="A88" s="47">
        <v>48</v>
      </c>
      <c r="B88" s="51" t="str">
        <f>VLOOKUP(H88,'Lista Zespołów'!$A$4:$E$147,3,FALSE)</f>
        <v>Sęp Żelechów 1</v>
      </c>
      <c r="C88" s="106" t="s">
        <v>21</v>
      </c>
      <c r="D88" s="51" t="str">
        <f>VLOOKUP(J88,'Lista Zespołów'!$A$4:$E$147,3,FALSE)</f>
        <v>Plas Warszawa 1</v>
      </c>
      <c r="F88" t="s">
        <v>22</v>
      </c>
      <c r="G88" s="105">
        <v>30</v>
      </c>
      <c r="H88" s="63" t="str">
        <f>$B$1&amp; 4</f>
        <v>E4</v>
      </c>
      <c r="I88" s="64" t="s">
        <v>21</v>
      </c>
      <c r="J88" s="63" t="str">
        <f>$B$1&amp; 5</f>
        <v>E5</v>
      </c>
    </row>
    <row r="90" spans="1:10" ht="17.399999999999999" x14ac:dyDescent="0.3">
      <c r="A90" s="47">
        <v>49</v>
      </c>
      <c r="B90" s="51" t="str">
        <f>VLOOKUP(H90,'Lista Zespołów'!$A$4:$E$147,3,FALSE)</f>
        <v>Plas Warszawa 1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E5</v>
      </c>
      <c r="I90" s="64" t="s">
        <v>21</v>
      </c>
      <c r="J90" s="63" t="str">
        <f>$B$1&amp; 12</f>
        <v>E12</v>
      </c>
    </row>
    <row r="91" spans="1:10" ht="18" x14ac:dyDescent="0.35">
      <c r="A91" s="47">
        <v>50</v>
      </c>
      <c r="B91" s="51" t="str">
        <f>VLOOKUP(H91,'Lista Zespołów'!$A$4:$E$147,3,FALSE)</f>
        <v>UKS Lesznowola 6</v>
      </c>
      <c r="C91" s="54" t="s">
        <v>21</v>
      </c>
      <c r="D91" s="51" t="str">
        <f>VLOOKUP(J91,'Lista Zespołów'!$A$4:$E$147,3,FALSE)</f>
        <v>Sęp Żelechów 1</v>
      </c>
      <c r="F91" t="s">
        <v>22</v>
      </c>
      <c r="G91" s="47">
        <v>26</v>
      </c>
      <c r="H91" s="63" t="str">
        <f>$B$1&amp; 6</f>
        <v>E6</v>
      </c>
      <c r="I91" s="64" t="s">
        <v>21</v>
      </c>
      <c r="J91" s="63" t="str">
        <f>$B$1&amp; 4</f>
        <v>E4</v>
      </c>
    </row>
    <row r="92" spans="1:10" ht="18" x14ac:dyDescent="0.35">
      <c r="A92" s="47">
        <v>51</v>
      </c>
      <c r="B92" s="51" t="str">
        <f>VLOOKUP(H92,'Lista Zespołów'!$A$4:$E$147,3,FALSE)</f>
        <v>UKS Lesznowola 7</v>
      </c>
      <c r="C92" s="54" t="s">
        <v>21</v>
      </c>
      <c r="D92" s="51" t="str">
        <f>VLOOKUP(J92,'Lista Zespołów'!$A$4:$E$147,3,FALSE)</f>
        <v>Olimp Mińsk 2</v>
      </c>
      <c r="F92" t="s">
        <v>22</v>
      </c>
      <c r="G92" s="47">
        <v>27</v>
      </c>
      <c r="H92" s="63" t="str">
        <f>$B$1&amp; 7</f>
        <v>E7</v>
      </c>
      <c r="I92" s="64" t="s">
        <v>21</v>
      </c>
      <c r="J92" s="63" t="str">
        <f>$B$1&amp; 3</f>
        <v>E3</v>
      </c>
    </row>
    <row r="93" spans="1:10" ht="18" x14ac:dyDescent="0.3">
      <c r="A93" s="47">
        <v>52</v>
      </c>
      <c r="B93" s="51" t="str">
        <f>VLOOKUP(H93,'Lista Zespołów'!$A$4:$E$147,3,FALSE)</f>
        <v>Olimp Mińsk Maz. 6</v>
      </c>
      <c r="C93" s="106" t="s">
        <v>21</v>
      </c>
      <c r="D93" s="51" t="str">
        <f>VLOOKUP(J93,'Lista Zespołów'!$A$4:$E$147,3,FALSE)</f>
        <v>Volley Wyszków 2</v>
      </c>
      <c r="F93" t="s">
        <v>22</v>
      </c>
      <c r="G93" s="105">
        <v>28</v>
      </c>
      <c r="H93" s="63" t="str">
        <f>$B$1&amp; 8</f>
        <v>E8</v>
      </c>
      <c r="I93" s="64" t="s">
        <v>21</v>
      </c>
      <c r="J93" s="63" t="str">
        <f>$B$1&amp; 2</f>
        <v>E2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UKS Lesznowola 5</v>
      </c>
      <c r="F94" t="s">
        <v>22</v>
      </c>
      <c r="G94" s="105">
        <v>29</v>
      </c>
      <c r="H94" s="63" t="str">
        <f>$B$1&amp; 9</f>
        <v>E9</v>
      </c>
      <c r="I94" s="64" t="s">
        <v>21</v>
      </c>
      <c r="J94" s="63" t="str">
        <f>$B$1&amp; 1</f>
        <v>E1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E10</v>
      </c>
      <c r="I95" s="64" t="s">
        <v>21</v>
      </c>
      <c r="J95" s="63" t="str">
        <f>$B$1&amp; 11</f>
        <v>E11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E12</v>
      </c>
      <c r="I97" s="64" t="s">
        <v>21</v>
      </c>
      <c r="J97" s="63" t="str">
        <f>$B$1&amp; 11</f>
        <v>E11</v>
      </c>
    </row>
    <row r="98" spans="1:10" ht="18" x14ac:dyDescent="0.35">
      <c r="A98" s="47">
        <v>56</v>
      </c>
      <c r="B98" s="51" t="str">
        <f>VLOOKUP(H98,'Lista Zespołów'!$A$4:$E$147,3,FALSE)</f>
        <v>UKS Lesznowola 5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E1</v>
      </c>
      <c r="I98" s="64" t="s">
        <v>21</v>
      </c>
      <c r="J98" s="63" t="str">
        <f>$B$1&amp; 10</f>
        <v>E10</v>
      </c>
    </row>
    <row r="99" spans="1:10" ht="18" x14ac:dyDescent="0.35">
      <c r="A99" s="47">
        <v>57</v>
      </c>
      <c r="B99" s="51" t="str">
        <f>VLOOKUP(H99,'Lista Zespołów'!$A$4:$E$147,3,FALSE)</f>
        <v>Volley Wyszków 2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E2</v>
      </c>
      <c r="I99" s="64" t="s">
        <v>21</v>
      </c>
      <c r="J99" s="63" t="str">
        <f>$B$1&amp; 9</f>
        <v>E9</v>
      </c>
    </row>
    <row r="100" spans="1:10" ht="18" x14ac:dyDescent="0.3">
      <c r="A100" s="47">
        <v>58</v>
      </c>
      <c r="B100" s="51" t="str">
        <f>VLOOKUP(H100,'Lista Zespołów'!$A$4:$E$147,3,FALSE)</f>
        <v>Olimp Mińsk 2</v>
      </c>
      <c r="C100" s="106" t="s">
        <v>21</v>
      </c>
      <c r="D100" s="51" t="str">
        <f>VLOOKUP(J100,'Lista Zespołów'!$A$4:$E$147,3,FALSE)</f>
        <v>Olimp Mińsk Maz. 6</v>
      </c>
      <c r="F100" t="s">
        <v>22</v>
      </c>
      <c r="G100" s="105">
        <v>28</v>
      </c>
      <c r="H100" s="63" t="str">
        <f>$B$1&amp; 3</f>
        <v>E3</v>
      </c>
      <c r="I100" s="64" t="s">
        <v>21</v>
      </c>
      <c r="J100" s="63" t="str">
        <f>$B$1&amp; 8</f>
        <v>E8</v>
      </c>
    </row>
    <row r="101" spans="1:10" ht="18" x14ac:dyDescent="0.3">
      <c r="A101" s="47">
        <v>59</v>
      </c>
      <c r="B101" s="51" t="str">
        <f>VLOOKUP(H101,'Lista Zespołów'!$A$4:$E$147,3,FALSE)</f>
        <v>Sęp Żelechów 1</v>
      </c>
      <c r="C101" s="106" t="s">
        <v>21</v>
      </c>
      <c r="D101" s="51" t="str">
        <f>VLOOKUP(J101,'Lista Zespołów'!$A$4:$E$147,3,FALSE)</f>
        <v>UKS Lesznowola 7</v>
      </c>
      <c r="F101" t="s">
        <v>22</v>
      </c>
      <c r="G101" s="105">
        <v>29</v>
      </c>
      <c r="H101" s="63" t="str">
        <f>$B$1&amp; 4</f>
        <v>E4</v>
      </c>
      <c r="I101" s="64" t="s">
        <v>21</v>
      </c>
      <c r="J101" s="63" t="str">
        <f>$B$1&amp; 7</f>
        <v>E7</v>
      </c>
    </row>
    <row r="102" spans="1:10" ht="18" x14ac:dyDescent="0.3">
      <c r="A102" s="47">
        <v>60</v>
      </c>
      <c r="B102" s="51" t="str">
        <f>VLOOKUP(H102,'Lista Zespołów'!$A$4:$E$147,3,FALSE)</f>
        <v>Plas Warszawa 1</v>
      </c>
      <c r="C102" s="106" t="s">
        <v>21</v>
      </c>
      <c r="D102" s="51" t="str">
        <f>VLOOKUP(J102,'Lista Zespołów'!$A$4:$E$147,3,FALSE)</f>
        <v>UKS Lesznowola 6</v>
      </c>
      <c r="F102" t="s">
        <v>22</v>
      </c>
      <c r="G102" s="105">
        <v>30</v>
      </c>
      <c r="H102" s="63" t="str">
        <f>$B$1&amp; 5</f>
        <v>E5</v>
      </c>
      <c r="I102" s="64" t="s">
        <v>21</v>
      </c>
      <c r="J102" s="63" t="str">
        <f>$B$1&amp; 6</f>
        <v>E6</v>
      </c>
    </row>
    <row r="104" spans="1:10" ht="17.399999999999999" x14ac:dyDescent="0.3">
      <c r="A104" s="47">
        <v>61</v>
      </c>
      <c r="B104" s="51" t="str">
        <f>VLOOKUP(H104,'Lista Zespołów'!$A$4:$E$147,3,FALSE)</f>
        <v>UKS Lesznowola 6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E6</v>
      </c>
      <c r="I104" s="64" t="s">
        <v>21</v>
      </c>
      <c r="J104" s="63" t="str">
        <f>$B$1&amp; 12</f>
        <v>E12</v>
      </c>
    </row>
    <row r="105" spans="1:10" ht="18" x14ac:dyDescent="0.35">
      <c r="A105" s="47">
        <v>62</v>
      </c>
      <c r="B105" s="51" t="str">
        <f>VLOOKUP(H105,'Lista Zespołów'!$A$4:$E$147,3,FALSE)</f>
        <v>UKS Lesznowola 7</v>
      </c>
      <c r="C105" s="54" t="s">
        <v>21</v>
      </c>
      <c r="D105" s="51" t="str">
        <f>VLOOKUP(J105,'Lista Zespołów'!$A$4:$E$147,3,FALSE)</f>
        <v>Plas Warszawa 1</v>
      </c>
      <c r="F105" t="s">
        <v>22</v>
      </c>
      <c r="G105" s="47">
        <v>26</v>
      </c>
      <c r="H105" s="63" t="str">
        <f>$B$1&amp; 7</f>
        <v>E7</v>
      </c>
      <c r="I105" s="64" t="s">
        <v>21</v>
      </c>
      <c r="J105" s="63" t="str">
        <f>$B$1&amp; 5</f>
        <v>E5</v>
      </c>
    </row>
    <row r="106" spans="1:10" ht="18" x14ac:dyDescent="0.35">
      <c r="A106" s="47">
        <v>63</v>
      </c>
      <c r="B106" s="51" t="str">
        <f>VLOOKUP(H106,'Lista Zespołów'!$A$4:$E$147,3,FALSE)</f>
        <v>Olimp Mińsk Maz. 6</v>
      </c>
      <c r="C106" s="54" t="s">
        <v>21</v>
      </c>
      <c r="D106" s="51" t="str">
        <f>VLOOKUP(J106,'Lista Zespołów'!$A$4:$E$147,3,FALSE)</f>
        <v>Sęp Żelechów 1</v>
      </c>
      <c r="F106" t="s">
        <v>22</v>
      </c>
      <c r="G106" s="47">
        <v>27</v>
      </c>
      <c r="H106" s="63" t="str">
        <f>$B$1&amp; 8</f>
        <v>E8</v>
      </c>
      <c r="I106" s="64" t="s">
        <v>21</v>
      </c>
      <c r="J106" s="63" t="str">
        <f>$B$1&amp; 4</f>
        <v>E4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Olimp Mińsk 2</v>
      </c>
      <c r="F107" t="s">
        <v>22</v>
      </c>
      <c r="G107" s="105">
        <v>28</v>
      </c>
      <c r="H107" s="63" t="str">
        <f>$B$1&amp; 9</f>
        <v>E9</v>
      </c>
      <c r="I107" s="64" t="s">
        <v>21</v>
      </c>
      <c r="J107" s="63" t="str">
        <f>$B$1&amp; 3</f>
        <v>E3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Volley Wyszków 2</v>
      </c>
      <c r="F108" t="s">
        <v>22</v>
      </c>
      <c r="G108" s="105">
        <v>29</v>
      </c>
      <c r="H108" s="63" t="str">
        <f>$B$1&amp; 10</f>
        <v>E10</v>
      </c>
      <c r="I108" s="64" t="s">
        <v>21</v>
      </c>
      <c r="J108" s="63" t="str">
        <f>$B$1&amp; 2</f>
        <v>E2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UKS Lesznowola 5</v>
      </c>
      <c r="F109" t="s">
        <v>22</v>
      </c>
      <c r="G109" s="105">
        <v>30</v>
      </c>
      <c r="H109" s="63" t="str">
        <f>$B$1&amp; 11</f>
        <v>E11</v>
      </c>
      <c r="I109" s="64" t="s">
        <v>21</v>
      </c>
      <c r="J109" s="63" t="str">
        <f>$B$1&amp; 1</f>
        <v>E1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3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50" zoomScaleNormal="50" workbookViewId="0">
      <selection activeCell="G29" sqref="G29"/>
    </sheetView>
  </sheetViews>
  <sheetFormatPr defaultRowHeight="14.4" x14ac:dyDescent="0.3"/>
  <cols>
    <col min="1" max="1" width="9.6640625" customWidth="1"/>
    <col min="2" max="2" width="43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F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F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Olimpia Węgrów 4</v>
      </c>
      <c r="C4" s="33">
        <f t="shared" ref="C4:C7" si="0">D4*$E$1+E4*$G$1</f>
        <v>8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4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3</v>
      </c>
      <c r="F4" s="34">
        <f t="shared" ref="F4:F15" si="2">E4+D4</f>
        <v>7</v>
      </c>
      <c r="G4" s="34">
        <f>SUM(D$21:D$33)</f>
        <v>93</v>
      </c>
      <c r="H4" s="34">
        <f>SUM(C$21:C$33)</f>
        <v>83</v>
      </c>
      <c r="I4" s="35">
        <f t="shared" ref="I4:I7" si="3">IFERROR(G4/H4,0)</f>
        <v>1.1204819277108433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Perła Złotokłos 2</v>
      </c>
      <c r="C5" s="30">
        <f t="shared" si="0"/>
        <v>14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7</v>
      </c>
      <c r="E5" s="107">
        <f t="shared" si="1"/>
        <v>0</v>
      </c>
      <c r="F5" s="107">
        <f t="shared" si="2"/>
        <v>7</v>
      </c>
      <c r="G5" s="31">
        <f>SUM(F$21:F$33)</f>
        <v>106</v>
      </c>
      <c r="H5" s="31">
        <f>SUM(E$21:E$33)</f>
        <v>80</v>
      </c>
      <c r="I5" s="32">
        <f t="shared" si="3"/>
        <v>1.325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Plas Warszawa 2</v>
      </c>
      <c r="C6" s="33">
        <f t="shared" si="0"/>
        <v>8</v>
      </c>
      <c r="D6" s="34">
        <f t="shared" si="4"/>
        <v>4</v>
      </c>
      <c r="E6" s="34">
        <f t="shared" si="1"/>
        <v>3</v>
      </c>
      <c r="F6" s="34">
        <f t="shared" si="2"/>
        <v>7</v>
      </c>
      <c r="G6" s="34">
        <f>SUM(H$21:H$33)</f>
        <v>95</v>
      </c>
      <c r="H6" s="34">
        <f>SUM(G$21:G$33)</f>
        <v>83</v>
      </c>
      <c r="I6" s="35">
        <f t="shared" si="3"/>
        <v>1.1445783132530121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Nike Ostrołęka 5</v>
      </c>
      <c r="C7" s="30">
        <f t="shared" si="0"/>
        <v>10</v>
      </c>
      <c r="D7" s="107">
        <f t="shared" si="4"/>
        <v>5</v>
      </c>
      <c r="E7" s="107">
        <f t="shared" si="1"/>
        <v>2</v>
      </c>
      <c r="F7" s="107">
        <f t="shared" si="2"/>
        <v>7</v>
      </c>
      <c r="G7" s="31">
        <f>SUM(J$21:J$33)</f>
        <v>92</v>
      </c>
      <c r="H7" s="31">
        <f>SUM(I$21:I$33)</f>
        <v>75</v>
      </c>
      <c r="I7" s="32">
        <f t="shared" si="3"/>
        <v>1.2266666666666666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Olimp Mińsk Maz. 3</v>
      </c>
      <c r="C8" s="33">
        <f>D8*$E$1+E8*$G$1</f>
        <v>6</v>
      </c>
      <c r="D8" s="34">
        <f t="shared" si="4"/>
        <v>3</v>
      </c>
      <c r="E8" s="34">
        <f t="shared" si="1"/>
        <v>4</v>
      </c>
      <c r="F8" s="34">
        <f t="shared" si="2"/>
        <v>7</v>
      </c>
      <c r="G8" s="34">
        <f>SUM(L$21:L$33)</f>
        <v>91</v>
      </c>
      <c r="H8" s="34">
        <f>SUM(K$21:K$33)</f>
        <v>96</v>
      </c>
      <c r="I8" s="35">
        <f>IFERROR(G8/H8,0)</f>
        <v>0.94791666666666663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Sęp Żelechów 4</v>
      </c>
      <c r="C9" s="30">
        <f t="shared" ref="C9" si="5">D9*$E$1+E9*$G$1</f>
        <v>4</v>
      </c>
      <c r="D9" s="107">
        <f t="shared" si="4"/>
        <v>2</v>
      </c>
      <c r="E9" s="107">
        <f t="shared" si="1"/>
        <v>5</v>
      </c>
      <c r="F9" s="107">
        <f t="shared" si="2"/>
        <v>7</v>
      </c>
      <c r="G9" s="31">
        <f>SUM(N$21:N$33)</f>
        <v>76</v>
      </c>
      <c r="H9" s="31">
        <f>SUM(M$21:M$33)</f>
        <v>97</v>
      </c>
      <c r="I9" s="32">
        <f t="shared" ref="I9" si="6">IFERROR(G9/H9,0)</f>
        <v>0.78350515463917525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Olimpia Węgrów 5</v>
      </c>
      <c r="C10" s="33">
        <f>D10*$E$1+E10*$G$1</f>
        <v>4</v>
      </c>
      <c r="D10" s="34">
        <f t="shared" si="4"/>
        <v>2</v>
      </c>
      <c r="E10" s="34">
        <f t="shared" si="1"/>
        <v>5</v>
      </c>
      <c r="F10" s="34">
        <f t="shared" si="2"/>
        <v>7</v>
      </c>
      <c r="G10" s="34">
        <f>SUM(P$21:P$33)</f>
        <v>80</v>
      </c>
      <c r="H10" s="34">
        <f>SUM(O$21:O$33)</f>
        <v>98</v>
      </c>
      <c r="I10" s="35">
        <f>IFERROR(G10/H10,0)</f>
        <v>0.81632653061224492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Sęp Żelechów 2</v>
      </c>
      <c r="C11" s="30">
        <f t="shared" ref="C11" si="7">D11*$E$1+E11*$G$1</f>
        <v>2</v>
      </c>
      <c r="D11" s="107">
        <f t="shared" si="4"/>
        <v>1</v>
      </c>
      <c r="E11" s="107">
        <f t="shared" si="1"/>
        <v>6</v>
      </c>
      <c r="F11" s="107">
        <f t="shared" si="2"/>
        <v>7</v>
      </c>
      <c r="G11" s="31">
        <f>SUM(R$21:R$33)</f>
        <v>78</v>
      </c>
      <c r="H11" s="31">
        <f>SUM(Q$21:Q$33)</f>
        <v>99</v>
      </c>
      <c r="I11" s="32">
        <f t="shared" ref="I11" si="8">IFERROR(G11/H11,0)</f>
        <v>0.78787878787878785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F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Olimpia Węgrów 4</v>
      </c>
      <c r="D20" s="178"/>
      <c r="E20" s="177" t="str">
        <f>VLOOKUP($B$1&amp;E19,'Lista Zespołów'!$A$4:$E$147,3,FALSE)</f>
        <v>Perła Złotokłos 2</v>
      </c>
      <c r="F20" s="178"/>
      <c r="G20" s="177" t="str">
        <f>VLOOKUP($B$1&amp;G19,'Lista Zespołów'!$A$4:$E$147,3,FALSE)</f>
        <v>Plas Warszawa 2</v>
      </c>
      <c r="H20" s="178"/>
      <c r="I20" s="177" t="str">
        <f>VLOOKUP($B$1&amp;I19,'Lista Zespołów'!$A$4:$E$147,3,FALSE)</f>
        <v>Nike Ostrołęka 5</v>
      </c>
      <c r="J20" s="178"/>
      <c r="K20" s="185" t="str">
        <f>VLOOKUP($B$1&amp;K19,'Lista Zespołów'!$A$4:$E$147,3,FALSE)</f>
        <v>Olimp Mińsk Maz. 3</v>
      </c>
      <c r="L20" s="186"/>
      <c r="M20" s="177" t="str">
        <f>VLOOKUP($B$1&amp;M19,'Lista Zespołów'!$A$4:$E$147,3,FALSE)</f>
        <v>Sęp Żelechów 4</v>
      </c>
      <c r="N20" s="178"/>
      <c r="O20" s="177" t="str">
        <f>VLOOKUP($B$1&amp;O19,'Lista Zespołów'!$A$4:$E$147,3,FALSE)</f>
        <v>Olimpia Węgrów 5</v>
      </c>
      <c r="P20" s="178"/>
      <c r="Q20" s="177" t="str">
        <f>VLOOKUP($B$1&amp;Q19,'Lista Zespołów'!$A$4:$E$147,3,FALSE)</f>
        <v>Sęp Żelechów 2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Olimpia Węgrów 4</v>
      </c>
      <c r="C21" s="125" t="s">
        <v>16</v>
      </c>
      <c r="D21" s="126" t="s">
        <v>16</v>
      </c>
      <c r="E21" s="19">
        <v>12</v>
      </c>
      <c r="F21" s="27">
        <v>15</v>
      </c>
      <c r="G21" s="19">
        <v>9</v>
      </c>
      <c r="H21" s="27">
        <v>15</v>
      </c>
      <c r="I21" s="19">
        <v>15</v>
      </c>
      <c r="J21" s="27">
        <v>7</v>
      </c>
      <c r="K21" s="19">
        <v>15</v>
      </c>
      <c r="L21" s="27">
        <v>13</v>
      </c>
      <c r="M21" s="19">
        <v>15</v>
      </c>
      <c r="N21" s="27">
        <v>8</v>
      </c>
      <c r="O21" s="129">
        <v>12</v>
      </c>
      <c r="P21" s="103">
        <v>15</v>
      </c>
      <c r="Q21" s="129">
        <v>15</v>
      </c>
      <c r="R21" s="103">
        <v>10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Perła Złotokłos 2</v>
      </c>
      <c r="C22" s="71">
        <f>IF(F21="","",F21)</f>
        <v>15</v>
      </c>
      <c r="D22" s="72">
        <f>IF(E21="","",E21)</f>
        <v>12</v>
      </c>
      <c r="E22" s="123" t="s">
        <v>16</v>
      </c>
      <c r="F22" s="127" t="s">
        <v>16</v>
      </c>
      <c r="G22" s="23">
        <v>15</v>
      </c>
      <c r="H22" s="28">
        <v>13</v>
      </c>
      <c r="I22" s="23">
        <v>15</v>
      </c>
      <c r="J22" s="28">
        <v>10</v>
      </c>
      <c r="K22" s="23">
        <v>15</v>
      </c>
      <c r="L22" s="28">
        <v>13</v>
      </c>
      <c r="M22" s="23">
        <v>15</v>
      </c>
      <c r="N22" s="28">
        <v>7</v>
      </c>
      <c r="O22" s="130">
        <v>16</v>
      </c>
      <c r="P22" s="121">
        <v>14</v>
      </c>
      <c r="Q22" s="130">
        <v>15</v>
      </c>
      <c r="R22" s="121">
        <v>11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Plas Warszawa 2</v>
      </c>
      <c r="C23" s="70">
        <f>IF(H21="","",H21)</f>
        <v>15</v>
      </c>
      <c r="D23" s="73">
        <f>IF(G21="","",G21)</f>
        <v>9</v>
      </c>
      <c r="E23" s="70">
        <f>IF(H22="","",H22)</f>
        <v>13</v>
      </c>
      <c r="F23" s="73">
        <f>IF(G22="","",G22)</f>
        <v>15</v>
      </c>
      <c r="G23" s="128" t="s">
        <v>16</v>
      </c>
      <c r="H23" s="126" t="s">
        <v>16</v>
      </c>
      <c r="I23" s="24">
        <v>13</v>
      </c>
      <c r="J23" s="27">
        <v>15</v>
      </c>
      <c r="K23" s="24">
        <v>15</v>
      </c>
      <c r="L23" s="27">
        <v>10</v>
      </c>
      <c r="M23" s="24">
        <v>9</v>
      </c>
      <c r="N23" s="27">
        <v>15</v>
      </c>
      <c r="O23" s="131">
        <v>15</v>
      </c>
      <c r="P23" s="103">
        <v>11</v>
      </c>
      <c r="Q23" s="131">
        <v>15</v>
      </c>
      <c r="R23" s="103">
        <v>8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Nike Ostrołęka 5</v>
      </c>
      <c r="C24" s="71">
        <f>IF(J21="","",J21)</f>
        <v>7</v>
      </c>
      <c r="D24" s="72">
        <f>IF(I21="","",I21)</f>
        <v>15</v>
      </c>
      <c r="E24" s="71">
        <f>IF(J22="","",J22)</f>
        <v>10</v>
      </c>
      <c r="F24" s="72">
        <f>IF(I22="","",I22)</f>
        <v>15</v>
      </c>
      <c r="G24" s="71">
        <f>IF(J23="","",J23)</f>
        <v>15</v>
      </c>
      <c r="H24" s="72">
        <f>IF(I23="","",I23)</f>
        <v>13</v>
      </c>
      <c r="I24" s="123" t="s">
        <v>16</v>
      </c>
      <c r="J24" s="127" t="s">
        <v>16</v>
      </c>
      <c r="K24" s="23">
        <v>15</v>
      </c>
      <c r="L24" s="28">
        <v>8</v>
      </c>
      <c r="M24" s="23">
        <v>15</v>
      </c>
      <c r="N24" s="28">
        <v>7</v>
      </c>
      <c r="O24" s="130">
        <v>15</v>
      </c>
      <c r="P24" s="121">
        <v>6</v>
      </c>
      <c r="Q24" s="130">
        <v>15</v>
      </c>
      <c r="R24" s="121">
        <v>11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Olimp Mińsk Maz. 3</v>
      </c>
      <c r="C25" s="71">
        <f>IF(L21="","",L21)</f>
        <v>13</v>
      </c>
      <c r="D25" s="72">
        <f>IF(K21="","",K21)</f>
        <v>15</v>
      </c>
      <c r="E25" s="71">
        <f>IF(L22="","",L22)</f>
        <v>13</v>
      </c>
      <c r="F25" s="72">
        <f>IF(K22="","",K22)</f>
        <v>15</v>
      </c>
      <c r="G25" s="71">
        <f>IF(L23="","",L23)</f>
        <v>10</v>
      </c>
      <c r="H25" s="72">
        <f>IF(K23="","",K23)</f>
        <v>15</v>
      </c>
      <c r="I25" s="71">
        <f>IF(L24="","",L24)</f>
        <v>8</v>
      </c>
      <c r="J25" s="72">
        <f>IF(K24="","",K24)</f>
        <v>15</v>
      </c>
      <c r="K25" s="123" t="s">
        <v>16</v>
      </c>
      <c r="L25" s="122" t="s">
        <v>16</v>
      </c>
      <c r="M25" s="24">
        <v>17</v>
      </c>
      <c r="N25" s="27">
        <v>15</v>
      </c>
      <c r="O25" s="131">
        <v>15</v>
      </c>
      <c r="P25" s="103">
        <v>8</v>
      </c>
      <c r="Q25" s="131">
        <v>15</v>
      </c>
      <c r="R25" s="103">
        <v>13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Sęp Żelechów 4</v>
      </c>
      <c r="C26" s="71">
        <f>IF(N21="","",N21)</f>
        <v>8</v>
      </c>
      <c r="D26" s="72">
        <f>IF(M21="","",M21)</f>
        <v>15</v>
      </c>
      <c r="E26" s="71">
        <f>IF(N22="","",N22)</f>
        <v>7</v>
      </c>
      <c r="F26" s="72">
        <f>IF(M22="","",M22)</f>
        <v>15</v>
      </c>
      <c r="G26" s="71">
        <f>IF(N23="","",N23)</f>
        <v>15</v>
      </c>
      <c r="H26" s="72">
        <f>IF(M23="","",M23)</f>
        <v>9</v>
      </c>
      <c r="I26" s="71">
        <f>IF(N$24="","",N$24)</f>
        <v>7</v>
      </c>
      <c r="J26" s="72">
        <f>IF(M24="","",M24)</f>
        <v>15</v>
      </c>
      <c r="K26" s="71">
        <f>IF(N25="","",N25)</f>
        <v>15</v>
      </c>
      <c r="L26" s="72">
        <f>IF(M25="","",M25)</f>
        <v>17</v>
      </c>
      <c r="M26" s="123" t="s">
        <v>16</v>
      </c>
      <c r="N26" s="122" t="s">
        <v>16</v>
      </c>
      <c r="O26" s="130">
        <v>15</v>
      </c>
      <c r="P26" s="135">
        <v>11</v>
      </c>
      <c r="Q26" s="130">
        <v>9</v>
      </c>
      <c r="R26" s="135">
        <v>15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Olimpia Węgrów 5</v>
      </c>
      <c r="C27" s="71">
        <f>IF(P21="","",P21)</f>
        <v>15</v>
      </c>
      <c r="D27" s="72">
        <f>IF(O21="","",O21)</f>
        <v>12</v>
      </c>
      <c r="E27" s="71">
        <f>IF(P22="","",P22)</f>
        <v>14</v>
      </c>
      <c r="F27" s="72">
        <f>IF(O22="","",O22)</f>
        <v>16</v>
      </c>
      <c r="G27" s="71">
        <f>IF(P$23="","",P$23)</f>
        <v>11</v>
      </c>
      <c r="H27" s="72">
        <f>IF(O$23="","",O$23)</f>
        <v>15</v>
      </c>
      <c r="I27" s="71">
        <f>IF(P24="","",P24)</f>
        <v>6</v>
      </c>
      <c r="J27" s="72">
        <f>IF(O$24="","",O$24)</f>
        <v>15</v>
      </c>
      <c r="K27" s="71">
        <f>IF(P$25="","",P$25)</f>
        <v>8</v>
      </c>
      <c r="L27" s="72">
        <f>IF(O$25="","",O$25)</f>
        <v>15</v>
      </c>
      <c r="M27" s="71">
        <f>IF(P$26="","",P$26)</f>
        <v>11</v>
      </c>
      <c r="N27" s="72">
        <f>IF(O$26="","",O$26)</f>
        <v>15</v>
      </c>
      <c r="O27" s="123" t="s">
        <v>16</v>
      </c>
      <c r="P27" s="122" t="s">
        <v>16</v>
      </c>
      <c r="Q27" s="130">
        <v>15</v>
      </c>
      <c r="R27" s="135">
        <v>10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Sęp Żelechów 2</v>
      </c>
      <c r="C28" s="71">
        <f>IF(R21="","",R21)</f>
        <v>10</v>
      </c>
      <c r="D28" s="72">
        <f>IF(Q21="","",Q21)</f>
        <v>15</v>
      </c>
      <c r="E28" s="71">
        <f>IF(R22="","",R22)</f>
        <v>11</v>
      </c>
      <c r="F28" s="72">
        <f>IF(Q22="","",Q22)</f>
        <v>15</v>
      </c>
      <c r="G28" s="71">
        <f>IF(R$23="","",R$23)</f>
        <v>8</v>
      </c>
      <c r="H28" s="72">
        <f>IF(Q$23="","",Q$23)</f>
        <v>15</v>
      </c>
      <c r="I28" s="71">
        <f>IF(R24="","",R24)</f>
        <v>11</v>
      </c>
      <c r="J28" s="72">
        <f>IF(Q$24="","",Q$24)</f>
        <v>15</v>
      </c>
      <c r="K28" s="71">
        <f>IF(R$25="","",R$25)</f>
        <v>13</v>
      </c>
      <c r="L28" s="72">
        <f>IF(Q$25="","",Q$25)</f>
        <v>15</v>
      </c>
      <c r="M28" s="71">
        <f>IF(R$26="","",R$26)</f>
        <v>15</v>
      </c>
      <c r="N28" s="72">
        <f>IF(Q$26="","",Q$26)</f>
        <v>9</v>
      </c>
      <c r="O28" s="71">
        <f>IF($R$27="","",$R$27)</f>
        <v>10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67.2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Olimpia Węgrów 4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F1</v>
      </c>
      <c r="I34" s="60" t="s">
        <v>21</v>
      </c>
      <c r="J34" s="59" t="str">
        <f>$B$1&amp; 12</f>
        <v>F12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Perła Złotokłos 2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F2</v>
      </c>
      <c r="I35" s="60" t="s">
        <v>21</v>
      </c>
      <c r="J35" s="59" t="str">
        <f>$B$1&amp; 11</f>
        <v>F11</v>
      </c>
    </row>
    <row r="36" spans="1:10" ht="17.399999999999999" x14ac:dyDescent="0.3">
      <c r="A36" s="47">
        <v>3</v>
      </c>
      <c r="B36" s="51" t="str">
        <f>VLOOKUP(H36,'Lista Zespołów'!$A$4:$E$147,3,FALSE)</f>
        <v>Plas Warszawa 2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F3</v>
      </c>
      <c r="I36" s="60" t="s">
        <v>21</v>
      </c>
      <c r="J36" s="61" t="str">
        <f>$B$1&amp; 10</f>
        <v>F10</v>
      </c>
    </row>
    <row r="37" spans="1:10" ht="17.399999999999999" x14ac:dyDescent="0.3">
      <c r="A37" s="47">
        <v>4</v>
      </c>
      <c r="B37" s="51" t="str">
        <f>VLOOKUP(H37,'Lista Zespołów'!$A$4:$E$147,3,FALSE)</f>
        <v>Nike Ostrołęka 5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F4</v>
      </c>
      <c r="I37" s="60" t="s">
        <v>21</v>
      </c>
      <c r="J37" s="61" t="str">
        <f>$B$1&amp; 9</f>
        <v>F9</v>
      </c>
    </row>
    <row r="38" spans="1:10" ht="17.399999999999999" x14ac:dyDescent="0.3">
      <c r="A38" s="47">
        <v>5</v>
      </c>
      <c r="B38" s="51" t="str">
        <f>VLOOKUP(H38,'Lista Zespołów'!$A$4:$E$147,3,FALSE)</f>
        <v>Olimp Mińsk Maz. 3</v>
      </c>
      <c r="C38" s="52" t="s">
        <v>21</v>
      </c>
      <c r="D38" s="51" t="str">
        <f>VLOOKUP(J38,'Lista Zespołów'!$A$4:$E$147,3,FALSE)</f>
        <v>Sęp Żelechów 2</v>
      </c>
      <c r="E38" s="2"/>
      <c r="F38" s="2" t="s">
        <v>22</v>
      </c>
      <c r="G38" s="58">
        <v>5</v>
      </c>
      <c r="H38" s="59" t="str">
        <f>$B$1&amp; 5</f>
        <v>F5</v>
      </c>
      <c r="I38" s="60" t="s">
        <v>21</v>
      </c>
      <c r="J38" s="61" t="str">
        <f>$B$1&amp; 8</f>
        <v>F8</v>
      </c>
    </row>
    <row r="39" spans="1:10" ht="17.399999999999999" x14ac:dyDescent="0.3">
      <c r="A39" s="47">
        <v>6</v>
      </c>
      <c r="B39" s="51" t="str">
        <f>VLOOKUP(H39,'Lista Zespołów'!$A$4:$E$147,3,FALSE)</f>
        <v>Sęp Żelechów 4</v>
      </c>
      <c r="C39" s="52" t="s">
        <v>21</v>
      </c>
      <c r="D39" s="51" t="str">
        <f>VLOOKUP(J39,'Lista Zespołów'!$A$4:$E$147,3,FALSE)</f>
        <v>Olimpia Węgrów 5</v>
      </c>
      <c r="E39" s="2"/>
      <c r="F39" s="2" t="s">
        <v>22</v>
      </c>
      <c r="G39" s="58">
        <v>6</v>
      </c>
      <c r="H39" s="59" t="str">
        <f>$B$1&amp; 6</f>
        <v>F6</v>
      </c>
      <c r="I39" s="60" t="s">
        <v>21</v>
      </c>
      <c r="J39" s="61" t="str">
        <f>$B$1&amp; 7</f>
        <v>F7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Olimpia Węgrów 5</v>
      </c>
      <c r="F41" s="2" t="s">
        <v>22</v>
      </c>
      <c r="G41" s="47">
        <v>5</v>
      </c>
      <c r="H41" s="59" t="str">
        <f>$B$1&amp; 12</f>
        <v>F12</v>
      </c>
      <c r="I41" s="60" t="s">
        <v>21</v>
      </c>
      <c r="J41" s="59" t="str">
        <f>$B$1&amp; 7</f>
        <v>F7</v>
      </c>
    </row>
    <row r="42" spans="1:10" ht="17.399999999999999" x14ac:dyDescent="0.3">
      <c r="A42" s="47">
        <v>8</v>
      </c>
      <c r="B42" s="51" t="str">
        <f>VLOOKUP(H42,'Lista Zespołów'!$A$4:$E$147,3,FALSE)</f>
        <v>Sęp Żelechów 2</v>
      </c>
      <c r="C42" s="52" t="s">
        <v>21</v>
      </c>
      <c r="D42" s="51" t="str">
        <f>VLOOKUP(J42,'Lista Zespołów'!$A$4:$E$147,3,FALSE)</f>
        <v>Sęp Żelechów 4</v>
      </c>
      <c r="F42" s="2" t="s">
        <v>22</v>
      </c>
      <c r="G42" s="47">
        <v>6</v>
      </c>
      <c r="H42" s="59" t="str">
        <f>$B$1&amp; 8</f>
        <v>F8</v>
      </c>
      <c r="I42" s="60" t="s">
        <v>21</v>
      </c>
      <c r="J42" s="59" t="str">
        <f>$B$1&amp; 6</f>
        <v>F6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Olimp Mińsk Maz. 3</v>
      </c>
      <c r="F43" s="2" t="s">
        <v>22</v>
      </c>
      <c r="G43" s="47">
        <v>7</v>
      </c>
      <c r="H43" s="63" t="str">
        <f>$B$1&amp; 9</f>
        <v>F9</v>
      </c>
      <c r="I43" s="64" t="s">
        <v>21</v>
      </c>
      <c r="J43" s="63" t="str">
        <f>$B$1&amp; 5</f>
        <v>F5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Nike Ostrołęka 5</v>
      </c>
      <c r="F44" s="2" t="s">
        <v>22</v>
      </c>
      <c r="G44" s="47">
        <v>8</v>
      </c>
      <c r="H44" s="63" t="str">
        <f>$B$1&amp; 10</f>
        <v>F10</v>
      </c>
      <c r="I44" s="64" t="s">
        <v>21</v>
      </c>
      <c r="J44" s="63" t="str">
        <f>$B$1&amp; 4</f>
        <v>F4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Plas Warszawa 2</v>
      </c>
      <c r="F45" s="2" t="s">
        <v>22</v>
      </c>
      <c r="G45" s="47">
        <v>9</v>
      </c>
      <c r="H45" s="63" t="str">
        <f>$B$1&amp; 11</f>
        <v>F11</v>
      </c>
      <c r="I45" s="64" t="s">
        <v>21</v>
      </c>
      <c r="J45" s="63" t="str">
        <f>$B$1&amp; 3</f>
        <v>F3</v>
      </c>
    </row>
    <row r="46" spans="1:10" ht="17.399999999999999" x14ac:dyDescent="0.3">
      <c r="A46" s="47">
        <v>12</v>
      </c>
      <c r="B46" s="51" t="str">
        <f>VLOOKUP(H46,'Lista Zespołów'!$A$4:$E$147,3,FALSE)</f>
        <v>Olimpia Węgrów 4</v>
      </c>
      <c r="C46" s="52" t="s">
        <v>21</v>
      </c>
      <c r="D46" s="51" t="str">
        <f>VLOOKUP(J46,'Lista Zespołów'!$A$4:$E$147,3,FALSE)</f>
        <v>Perła Złotokłos 2</v>
      </c>
      <c r="F46" s="2" t="s">
        <v>22</v>
      </c>
      <c r="G46" s="47">
        <v>10</v>
      </c>
      <c r="H46" s="63" t="str">
        <f>$B$1&amp; 1</f>
        <v>F1</v>
      </c>
      <c r="I46" s="64" t="s">
        <v>21</v>
      </c>
      <c r="J46" s="63" t="str">
        <f>$B$1&amp; 2</f>
        <v>F2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Perła Złotokłos 2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F2</v>
      </c>
      <c r="I48" s="60" t="s">
        <v>21</v>
      </c>
      <c r="J48" s="59" t="str">
        <f>$B$1&amp; 12</f>
        <v>F12</v>
      </c>
    </row>
    <row r="49" spans="1:10" ht="17.399999999999999" x14ac:dyDescent="0.3">
      <c r="A49" s="47">
        <v>14</v>
      </c>
      <c r="B49" s="51" t="str">
        <f>VLOOKUP(H49,'Lista Zespołów'!$A$4:$E$147,3,FALSE)</f>
        <v>Plas Warszawa 2</v>
      </c>
      <c r="C49" s="52" t="s">
        <v>21</v>
      </c>
      <c r="D49" s="51" t="str">
        <f>VLOOKUP(J49,'Lista Zespołów'!$A$4:$E$147,3,FALSE)</f>
        <v>Olimpia Węgrów 4</v>
      </c>
      <c r="F49" t="s">
        <v>22</v>
      </c>
      <c r="G49" s="47">
        <v>10</v>
      </c>
      <c r="H49" s="59" t="str">
        <f>$B$1&amp; 3</f>
        <v>F3</v>
      </c>
      <c r="I49" s="60" t="s">
        <v>21</v>
      </c>
      <c r="J49" s="59" t="str">
        <f>$B$1&amp; 1</f>
        <v>F1</v>
      </c>
    </row>
    <row r="50" spans="1:10" ht="17.399999999999999" x14ac:dyDescent="0.3">
      <c r="A50" s="47">
        <v>15</v>
      </c>
      <c r="B50" s="51" t="str">
        <f>VLOOKUP(H50,'Lista Zespołów'!$A$4:$E$147,3,FALSE)</f>
        <v>Nike Ostrołęka 5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F4</v>
      </c>
      <c r="I50" s="64" t="s">
        <v>21</v>
      </c>
      <c r="J50" s="63" t="str">
        <f>$B$1&amp; 11</f>
        <v>F11</v>
      </c>
    </row>
    <row r="51" spans="1:10" ht="17.399999999999999" x14ac:dyDescent="0.3">
      <c r="A51" s="47">
        <v>16</v>
      </c>
      <c r="B51" s="51" t="str">
        <f>VLOOKUP(H51,'Lista Zespołów'!$A$4:$E$147,3,FALSE)</f>
        <v>Olimp Mińsk Maz. 3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F5</v>
      </c>
      <c r="I51" s="64" t="s">
        <v>21</v>
      </c>
      <c r="J51" s="63" t="str">
        <f>$B$1&amp; 10</f>
        <v>F10</v>
      </c>
    </row>
    <row r="52" spans="1:10" ht="17.399999999999999" x14ac:dyDescent="0.3">
      <c r="A52" s="47">
        <v>17</v>
      </c>
      <c r="B52" s="51" t="str">
        <f>VLOOKUP(H52,'Lista Zespołów'!$A$4:$E$147,3,FALSE)</f>
        <v>Sęp Żelechów 4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F6</v>
      </c>
      <c r="I52" s="64" t="s">
        <v>21</v>
      </c>
      <c r="J52" s="63" t="str">
        <f>$B$1&amp; 9</f>
        <v>F9</v>
      </c>
    </row>
    <row r="53" spans="1:10" ht="17.399999999999999" x14ac:dyDescent="0.3">
      <c r="A53" s="47">
        <v>18</v>
      </c>
      <c r="B53" s="51" t="str">
        <f>VLOOKUP(H53,'Lista Zespołów'!$A$4:$E$147,3,FALSE)</f>
        <v>Olimpia Węgrów 5</v>
      </c>
      <c r="C53" s="52" t="s">
        <v>21</v>
      </c>
      <c r="D53" s="51" t="str">
        <f>VLOOKUP(J53,'Lista Zespołów'!$A$4:$E$147,3,FALSE)</f>
        <v>Sęp Żelechów 2</v>
      </c>
      <c r="F53" t="s">
        <v>22</v>
      </c>
      <c r="G53" s="47">
        <v>14</v>
      </c>
      <c r="H53" s="63" t="str">
        <f>$B$1&amp; 7</f>
        <v>F7</v>
      </c>
      <c r="I53" s="64" t="s">
        <v>21</v>
      </c>
      <c r="J53" s="63" t="str">
        <f>$B$1&amp; 8</f>
        <v>F8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Sęp Żelechów 2</v>
      </c>
      <c r="F55" t="s">
        <v>22</v>
      </c>
      <c r="G55" s="47">
        <v>13</v>
      </c>
      <c r="H55" s="63" t="str">
        <f>$B$1&amp; 12</f>
        <v>F12</v>
      </c>
      <c r="I55" s="64" t="s">
        <v>21</v>
      </c>
      <c r="J55" s="63" t="str">
        <f>$B$1&amp; 8</f>
        <v>F8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Olimpia Węgrów 5</v>
      </c>
      <c r="F56" t="s">
        <v>22</v>
      </c>
      <c r="G56" s="47">
        <v>14</v>
      </c>
      <c r="H56" s="63" t="str">
        <f>$B$1&amp; 9</f>
        <v>F9</v>
      </c>
      <c r="I56" s="64" t="s">
        <v>21</v>
      </c>
      <c r="J56" s="63" t="str">
        <f>$B$1&amp; 7</f>
        <v>F7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Sęp Żelechów 4</v>
      </c>
      <c r="F57" t="s">
        <v>22</v>
      </c>
      <c r="G57" s="47">
        <v>15</v>
      </c>
      <c r="H57" s="63" t="str">
        <f>$B$1&amp; 10</f>
        <v>F10</v>
      </c>
      <c r="I57" s="64" t="s">
        <v>21</v>
      </c>
      <c r="J57" s="63" t="str">
        <f>$B$1&amp; 6</f>
        <v>F6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Olimp Mińsk Maz. 3</v>
      </c>
      <c r="F58" t="s">
        <v>22</v>
      </c>
      <c r="G58" s="47">
        <v>16</v>
      </c>
      <c r="H58" s="63" t="str">
        <f>$B$1&amp; 11</f>
        <v>F11</v>
      </c>
      <c r="I58" s="64" t="s">
        <v>21</v>
      </c>
      <c r="J58" s="63" t="str">
        <f>$B$1&amp; 5</f>
        <v>F5</v>
      </c>
    </row>
    <row r="59" spans="1:10" ht="18" x14ac:dyDescent="0.35">
      <c r="A59" s="47">
        <v>23</v>
      </c>
      <c r="B59" s="51" t="str">
        <f>VLOOKUP(H59,'Lista Zespołów'!$A$4:$E$147,3,FALSE)</f>
        <v>Olimpia Węgrów 4</v>
      </c>
      <c r="C59" s="54" t="s">
        <v>21</v>
      </c>
      <c r="D59" s="51" t="str">
        <f>VLOOKUP(J59,'Lista Zespołów'!$A$4:$E$147,3,FALSE)</f>
        <v>Nike Ostrołęka 5</v>
      </c>
      <c r="F59" t="s">
        <v>22</v>
      </c>
      <c r="G59" s="47">
        <v>17</v>
      </c>
      <c r="H59" s="63" t="str">
        <f>$B$1&amp; 1</f>
        <v>F1</v>
      </c>
      <c r="I59" s="64" t="s">
        <v>21</v>
      </c>
      <c r="J59" s="63" t="str">
        <f>$B$1&amp; 4</f>
        <v>F4</v>
      </c>
    </row>
    <row r="60" spans="1:10" ht="18" x14ac:dyDescent="0.35">
      <c r="A60" s="47">
        <v>24</v>
      </c>
      <c r="B60" s="51" t="str">
        <f>VLOOKUP(H60,'Lista Zespołów'!$A$4:$E$147,3,FALSE)</f>
        <v>Perła Złotokłos 2</v>
      </c>
      <c r="C60" s="54" t="s">
        <v>21</v>
      </c>
      <c r="D60" s="51" t="str">
        <f>VLOOKUP(J60,'Lista Zespołów'!$A$4:$E$147,3,FALSE)</f>
        <v>Plas Warszawa 2</v>
      </c>
      <c r="F60" t="s">
        <v>22</v>
      </c>
      <c r="G60" s="47">
        <v>18</v>
      </c>
      <c r="H60" s="63" t="str">
        <f t="shared" ref="H60" si="13">$B$1&amp; 2</f>
        <v>F2</v>
      </c>
      <c r="I60" s="64" t="s">
        <v>21</v>
      </c>
      <c r="J60" s="63" t="str">
        <f t="shared" ref="J60" si="14">$B$1&amp; 3</f>
        <v>F3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Plas Warszawa 2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F3</v>
      </c>
      <c r="I62" s="64" t="s">
        <v>21</v>
      </c>
      <c r="J62" s="63" t="str">
        <f>$B$1&amp; 12</f>
        <v>F12</v>
      </c>
    </row>
    <row r="63" spans="1:10" ht="18" x14ac:dyDescent="0.35">
      <c r="A63" s="47">
        <v>26</v>
      </c>
      <c r="B63" s="51" t="str">
        <f>VLOOKUP(H63,'Lista Zespołów'!$A$4:$E$147,3,FALSE)</f>
        <v>Nike Ostrołęka 5</v>
      </c>
      <c r="C63" s="54" t="s">
        <v>21</v>
      </c>
      <c r="D63" s="51" t="str">
        <f>VLOOKUP(J63,'Lista Zespołów'!$A$4:$E$147,3,FALSE)</f>
        <v>Perła Złotokłos 2</v>
      </c>
      <c r="F63" t="s">
        <v>22</v>
      </c>
      <c r="G63" s="47">
        <v>18</v>
      </c>
      <c r="H63" s="63" t="str">
        <f>$B$1&amp; 4</f>
        <v>F4</v>
      </c>
      <c r="I63" s="64" t="s">
        <v>21</v>
      </c>
      <c r="J63" s="63" t="str">
        <f>$B$1&amp; 2</f>
        <v>F2</v>
      </c>
    </row>
    <row r="64" spans="1:10" ht="18" x14ac:dyDescent="0.35">
      <c r="A64" s="47">
        <v>27</v>
      </c>
      <c r="B64" s="51" t="str">
        <f>VLOOKUP(H64,'Lista Zespołów'!$A$4:$E$147,3,FALSE)</f>
        <v>Olimp Mińsk Maz. 3</v>
      </c>
      <c r="C64" s="54" t="s">
        <v>21</v>
      </c>
      <c r="D64" s="51" t="str">
        <f>VLOOKUP(J64,'Lista Zespołów'!$A$4:$E$147,3,FALSE)</f>
        <v>Olimpia Węgrów 4</v>
      </c>
      <c r="F64" t="s">
        <v>22</v>
      </c>
      <c r="G64" s="47">
        <v>19</v>
      </c>
      <c r="H64" s="63" t="str">
        <f>$B$1&amp; 5</f>
        <v>F5</v>
      </c>
      <c r="I64" s="64" t="s">
        <v>21</v>
      </c>
      <c r="J64" s="63" t="str">
        <f>$B$1&amp; 1</f>
        <v>F1</v>
      </c>
    </row>
    <row r="65" spans="1:10" ht="18" x14ac:dyDescent="0.3">
      <c r="A65" s="47">
        <v>28</v>
      </c>
      <c r="B65" s="51" t="str">
        <f>VLOOKUP(H65,'Lista Zespołów'!$A$4:$E$147,3,FALSE)</f>
        <v>Sęp Żelechów 4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F6</v>
      </c>
      <c r="I65" s="64" t="s">
        <v>21</v>
      </c>
      <c r="J65" s="63" t="str">
        <f>$B$1&amp; 11</f>
        <v>F11</v>
      </c>
    </row>
    <row r="66" spans="1:10" ht="18" x14ac:dyDescent="0.3">
      <c r="A66" s="47">
        <v>29</v>
      </c>
      <c r="B66" s="51" t="str">
        <f>VLOOKUP(H66,'Lista Zespołów'!$A$4:$E$147,3,FALSE)</f>
        <v>Olimpia Węgrów 5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F7</v>
      </c>
      <c r="I66" s="64" t="s">
        <v>21</v>
      </c>
      <c r="J66" s="63" t="str">
        <f>$B$1&amp; 10</f>
        <v>F10</v>
      </c>
    </row>
    <row r="67" spans="1:10" ht="18" x14ac:dyDescent="0.3">
      <c r="A67" s="47">
        <v>30</v>
      </c>
      <c r="B67" s="51" t="str">
        <f>VLOOKUP(H67,'Lista Zespołów'!$A$4:$E$147,3,FALSE)</f>
        <v>Sęp Żelechów 2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F8</v>
      </c>
      <c r="I67" s="64" t="s">
        <v>21</v>
      </c>
      <c r="J67" s="63" t="str">
        <f>$B$1&amp; 9</f>
        <v>F9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F12</v>
      </c>
      <c r="I69" s="64" t="s">
        <v>21</v>
      </c>
      <c r="J69" s="63" t="str">
        <f>$B$1&amp; 9</f>
        <v>F9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Sęp Żelechów 2</v>
      </c>
      <c r="F70" t="s">
        <v>22</v>
      </c>
      <c r="G70" s="47">
        <v>22</v>
      </c>
      <c r="H70" s="63" t="str">
        <f>$B$1&amp; 10</f>
        <v>F10</v>
      </c>
      <c r="I70" s="64" t="s">
        <v>21</v>
      </c>
      <c r="J70" s="63" t="str">
        <f>$B$1&amp; 8</f>
        <v>F8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Olimpia Węgrów 5</v>
      </c>
      <c r="F71" t="s">
        <v>22</v>
      </c>
      <c r="G71" s="47">
        <v>23</v>
      </c>
      <c r="H71" s="63" t="str">
        <f>$B$1&amp; 11</f>
        <v>F11</v>
      </c>
      <c r="I71" s="64" t="s">
        <v>21</v>
      </c>
      <c r="J71" s="63" t="str">
        <f>$B$1&amp; 7</f>
        <v>F7</v>
      </c>
    </row>
    <row r="72" spans="1:10" ht="18" x14ac:dyDescent="0.3">
      <c r="A72" s="47">
        <v>34</v>
      </c>
      <c r="B72" s="51" t="str">
        <f>VLOOKUP(H72,'Lista Zespołów'!$A$4:$E$147,3,FALSE)</f>
        <v>Olimpia Węgrów 4</v>
      </c>
      <c r="C72" s="106" t="s">
        <v>21</v>
      </c>
      <c r="D72" s="51" t="str">
        <f>VLOOKUP(J72,'Lista Zespołów'!$A$4:$E$147,3,FALSE)</f>
        <v>Sęp Żelechów 4</v>
      </c>
      <c r="F72" t="s">
        <v>22</v>
      </c>
      <c r="G72" s="105">
        <v>24</v>
      </c>
      <c r="H72" s="63" t="str">
        <f>$B$1&amp; 1</f>
        <v>F1</v>
      </c>
      <c r="I72" s="64" t="s">
        <v>21</v>
      </c>
      <c r="J72" s="63" t="str">
        <f>$B$1&amp; 6</f>
        <v>F6</v>
      </c>
    </row>
    <row r="73" spans="1:10" ht="18" x14ac:dyDescent="0.3">
      <c r="A73" s="47">
        <v>35</v>
      </c>
      <c r="B73" s="51" t="str">
        <f>VLOOKUP(H73,'Lista Zespołów'!$A$4:$E$147,3,FALSE)</f>
        <v>Perła Złotokłos 2</v>
      </c>
      <c r="C73" s="106" t="s">
        <v>21</v>
      </c>
      <c r="D73" s="51" t="str">
        <f>VLOOKUP(J73,'Lista Zespołów'!$A$4:$E$147,3,FALSE)</f>
        <v>Olimp Mińsk Maz. 3</v>
      </c>
      <c r="F73" t="s">
        <v>22</v>
      </c>
      <c r="G73" s="105">
        <v>25</v>
      </c>
      <c r="H73" s="63" t="str">
        <f>$B$1&amp; 2</f>
        <v>F2</v>
      </c>
      <c r="I73" s="64" t="s">
        <v>21</v>
      </c>
      <c r="J73" s="63" t="str">
        <f>$B$1&amp; 5</f>
        <v>F5</v>
      </c>
    </row>
    <row r="74" spans="1:10" ht="18" x14ac:dyDescent="0.3">
      <c r="A74" s="47">
        <v>36</v>
      </c>
      <c r="B74" s="51" t="str">
        <f>VLOOKUP(H74,'Lista Zespołów'!$A$4:$E$147,3,FALSE)</f>
        <v>Plas Warszawa 2</v>
      </c>
      <c r="C74" s="106" t="s">
        <v>21</v>
      </c>
      <c r="D74" s="51" t="str">
        <f>VLOOKUP(J74,'Lista Zespołów'!$A$4:$E$147,3,FALSE)</f>
        <v>Nike Ostrołęka 5</v>
      </c>
      <c r="F74" t="s">
        <v>22</v>
      </c>
      <c r="G74" s="105">
        <v>26</v>
      </c>
      <c r="H74" s="63" t="str">
        <f t="shared" ref="H74" si="15">$B$1&amp; 3</f>
        <v>F3</v>
      </c>
      <c r="I74" s="64" t="s">
        <v>21</v>
      </c>
      <c r="J74" s="63" t="str">
        <f t="shared" ref="J74" si="16">$B$1&amp; 4</f>
        <v>F4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Nike Ostrołęka 5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F4</v>
      </c>
      <c r="I76" s="64" t="s">
        <v>21</v>
      </c>
      <c r="J76" s="63" t="str">
        <f>$B$1&amp; 12</f>
        <v>F12</v>
      </c>
    </row>
    <row r="77" spans="1:10" ht="18" x14ac:dyDescent="0.35">
      <c r="A77" s="47">
        <v>38</v>
      </c>
      <c r="B77" s="51" t="str">
        <f>VLOOKUP(H77,'Lista Zespołów'!$A$4:$E$147,3,FALSE)</f>
        <v>Olimp Mińsk Maz. 3</v>
      </c>
      <c r="C77" s="54" t="s">
        <v>21</v>
      </c>
      <c r="D77" s="51" t="str">
        <f>VLOOKUP(J77,'Lista Zespołów'!$A$4:$E$147,3,FALSE)</f>
        <v>Plas Warszawa 2</v>
      </c>
      <c r="F77" t="s">
        <v>22</v>
      </c>
      <c r="G77" s="47">
        <v>26</v>
      </c>
      <c r="H77" s="63" t="str">
        <f>$B$1&amp; 5</f>
        <v>F5</v>
      </c>
      <c r="I77" s="64" t="s">
        <v>21</v>
      </c>
      <c r="J77" s="63" t="str">
        <f>$B$1&amp; 3</f>
        <v>F3</v>
      </c>
    </row>
    <row r="78" spans="1:10" ht="18" x14ac:dyDescent="0.35">
      <c r="A78" s="47">
        <v>39</v>
      </c>
      <c r="B78" s="51" t="str">
        <f>VLOOKUP(H78,'Lista Zespołów'!$A$4:$E$147,3,FALSE)</f>
        <v>Sęp Żelechów 4</v>
      </c>
      <c r="C78" s="54" t="s">
        <v>21</v>
      </c>
      <c r="D78" s="51" t="str">
        <f>VLOOKUP(J78,'Lista Zespołów'!$A$4:$E$147,3,FALSE)</f>
        <v>Perła Złotokłos 2</v>
      </c>
      <c r="F78" t="s">
        <v>22</v>
      </c>
      <c r="G78" s="47">
        <v>27</v>
      </c>
      <c r="H78" s="63" t="str">
        <f>$B$1&amp; 6</f>
        <v>F6</v>
      </c>
      <c r="I78" s="64" t="s">
        <v>21</v>
      </c>
      <c r="J78" s="63" t="str">
        <f>$B$1&amp; 2</f>
        <v>F2</v>
      </c>
    </row>
    <row r="79" spans="1:10" ht="18" x14ac:dyDescent="0.3">
      <c r="A79" s="47">
        <v>40</v>
      </c>
      <c r="B79" s="51" t="str">
        <f>VLOOKUP(H79,'Lista Zespołów'!$A$4:$E$147,3,FALSE)</f>
        <v>Olimpia Węgrów 5</v>
      </c>
      <c r="C79" s="106" t="s">
        <v>21</v>
      </c>
      <c r="D79" s="51" t="str">
        <f>VLOOKUP(J79,'Lista Zespołów'!$A$4:$E$147,3,FALSE)</f>
        <v>Olimpia Węgrów 4</v>
      </c>
      <c r="F79" t="s">
        <v>22</v>
      </c>
      <c r="G79" s="105">
        <v>28</v>
      </c>
      <c r="H79" s="63" t="str">
        <f>$B$1&amp; 7</f>
        <v>F7</v>
      </c>
      <c r="I79" s="64" t="s">
        <v>21</v>
      </c>
      <c r="J79" s="63" t="str">
        <f>$B$1&amp; 1</f>
        <v>F1</v>
      </c>
    </row>
    <row r="80" spans="1:10" ht="18" x14ac:dyDescent="0.3">
      <c r="A80" s="47">
        <v>41</v>
      </c>
      <c r="B80" s="51" t="str">
        <f>VLOOKUP(H80,'Lista Zespołów'!$A$4:$E$147,3,FALSE)</f>
        <v>Sęp Żelechów 2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F8</v>
      </c>
      <c r="I80" s="64" t="s">
        <v>21</v>
      </c>
      <c r="J80" s="63" t="str">
        <f>$B$1&amp; 11</f>
        <v>F11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F9</v>
      </c>
      <c r="I81" s="64" t="s">
        <v>21</v>
      </c>
      <c r="J81" s="63" t="str">
        <f>$B$1&amp; 10</f>
        <v>F10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F12</v>
      </c>
      <c r="I83" s="64" t="s">
        <v>21</v>
      </c>
      <c r="J83" s="63" t="str">
        <f>$B$1&amp; 10</f>
        <v>F10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F11</v>
      </c>
      <c r="I84" s="64" t="s">
        <v>21</v>
      </c>
      <c r="J84" s="63" t="str">
        <f>$B$1&amp; 9</f>
        <v>F9</v>
      </c>
    </row>
    <row r="85" spans="1:10" ht="18" x14ac:dyDescent="0.35">
      <c r="A85" s="47">
        <v>45</v>
      </c>
      <c r="B85" s="51" t="str">
        <f>VLOOKUP(H85,'Lista Zespołów'!$A$4:$E$147,3,FALSE)</f>
        <v>Olimpia Węgrów 4</v>
      </c>
      <c r="C85" s="54" t="s">
        <v>21</v>
      </c>
      <c r="D85" s="51" t="str">
        <f>VLOOKUP(J85,'Lista Zespołów'!$A$4:$E$147,3,FALSE)</f>
        <v>Sęp Żelechów 2</v>
      </c>
      <c r="F85" t="s">
        <v>22</v>
      </c>
      <c r="G85" s="47">
        <v>27</v>
      </c>
      <c r="H85" s="63" t="str">
        <f>$B$1&amp; 1</f>
        <v>F1</v>
      </c>
      <c r="I85" s="64" t="s">
        <v>21</v>
      </c>
      <c r="J85" s="63" t="str">
        <f>$B$1&amp; 8</f>
        <v>F8</v>
      </c>
    </row>
    <row r="86" spans="1:10" ht="18" x14ac:dyDescent="0.3">
      <c r="A86" s="47">
        <v>46</v>
      </c>
      <c r="B86" s="51" t="str">
        <f>VLOOKUP(H86,'Lista Zespołów'!$A$4:$E$147,3,FALSE)</f>
        <v>Perła Złotokłos 2</v>
      </c>
      <c r="C86" s="106" t="s">
        <v>21</v>
      </c>
      <c r="D86" s="51" t="str">
        <f>VLOOKUP(J86,'Lista Zespołów'!$A$4:$E$147,3,FALSE)</f>
        <v>Olimpia Węgrów 5</v>
      </c>
      <c r="F86" t="s">
        <v>22</v>
      </c>
      <c r="G86" s="105">
        <v>28</v>
      </c>
      <c r="H86" s="63" t="str">
        <f>$B$1&amp; 2</f>
        <v>F2</v>
      </c>
      <c r="I86" s="64" t="s">
        <v>21</v>
      </c>
      <c r="J86" s="63" t="str">
        <f>$B$1&amp; 7</f>
        <v>F7</v>
      </c>
    </row>
    <row r="87" spans="1:10" ht="18" x14ac:dyDescent="0.3">
      <c r="A87" s="47">
        <v>47</v>
      </c>
      <c r="B87" s="51" t="str">
        <f>VLOOKUP(H87,'Lista Zespołów'!$A$4:$E$147,3,FALSE)</f>
        <v>Plas Warszawa 2</v>
      </c>
      <c r="C87" s="106" t="s">
        <v>21</v>
      </c>
      <c r="D87" s="51" t="str">
        <f>VLOOKUP(J87,'Lista Zespołów'!$A$4:$E$147,3,FALSE)</f>
        <v>Sęp Żelechów 4</v>
      </c>
      <c r="F87" t="s">
        <v>22</v>
      </c>
      <c r="G87" s="105">
        <v>29</v>
      </c>
      <c r="H87" s="63" t="str">
        <f>$B$1&amp; 3</f>
        <v>F3</v>
      </c>
      <c r="I87" s="64" t="s">
        <v>21</v>
      </c>
      <c r="J87" s="63" t="str">
        <f>$B$1&amp; 6</f>
        <v>F6</v>
      </c>
    </row>
    <row r="88" spans="1:10" ht="18" x14ac:dyDescent="0.3">
      <c r="A88" s="47">
        <v>48</v>
      </c>
      <c r="B88" s="51" t="str">
        <f>VLOOKUP(H88,'Lista Zespołów'!$A$4:$E$147,3,FALSE)</f>
        <v>Nike Ostrołęka 5</v>
      </c>
      <c r="C88" s="106" t="s">
        <v>21</v>
      </c>
      <c r="D88" s="51" t="str">
        <f>VLOOKUP(J88,'Lista Zespołów'!$A$4:$E$147,3,FALSE)</f>
        <v>Olimp Mińsk Maz. 3</v>
      </c>
      <c r="F88" t="s">
        <v>22</v>
      </c>
      <c r="G88" s="105">
        <v>30</v>
      </c>
      <c r="H88" s="63" t="str">
        <f>$B$1&amp; 4</f>
        <v>F4</v>
      </c>
      <c r="I88" s="64" t="s">
        <v>21</v>
      </c>
      <c r="J88" s="63" t="str">
        <f>$B$1&amp; 5</f>
        <v>F5</v>
      </c>
    </row>
    <row r="90" spans="1:10" ht="17.399999999999999" x14ac:dyDescent="0.3">
      <c r="A90" s="47">
        <v>49</v>
      </c>
      <c r="B90" s="51" t="str">
        <f>VLOOKUP(H90,'Lista Zespołów'!$A$4:$E$147,3,FALSE)</f>
        <v>Olimp Mińsk Maz. 3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F5</v>
      </c>
      <c r="I90" s="64" t="s">
        <v>21</v>
      </c>
      <c r="J90" s="63" t="str">
        <f>$B$1&amp; 12</f>
        <v>F12</v>
      </c>
    </row>
    <row r="91" spans="1:10" ht="18" x14ac:dyDescent="0.35">
      <c r="A91" s="47">
        <v>50</v>
      </c>
      <c r="B91" s="51" t="str">
        <f>VLOOKUP(H91,'Lista Zespołów'!$A$4:$E$147,3,FALSE)</f>
        <v>Sęp Żelechów 4</v>
      </c>
      <c r="C91" s="54" t="s">
        <v>21</v>
      </c>
      <c r="D91" s="51" t="str">
        <f>VLOOKUP(J91,'Lista Zespołów'!$A$4:$E$147,3,FALSE)</f>
        <v>Nike Ostrołęka 5</v>
      </c>
      <c r="F91" t="s">
        <v>22</v>
      </c>
      <c r="G91" s="47">
        <v>26</v>
      </c>
      <c r="H91" s="63" t="str">
        <f>$B$1&amp; 6</f>
        <v>F6</v>
      </c>
      <c r="I91" s="64" t="s">
        <v>21</v>
      </c>
      <c r="J91" s="63" t="str">
        <f>$B$1&amp; 4</f>
        <v>F4</v>
      </c>
    </row>
    <row r="92" spans="1:10" ht="18" x14ac:dyDescent="0.35">
      <c r="A92" s="47">
        <v>51</v>
      </c>
      <c r="B92" s="51" t="str">
        <f>VLOOKUP(H92,'Lista Zespołów'!$A$4:$E$147,3,FALSE)</f>
        <v>Olimpia Węgrów 5</v>
      </c>
      <c r="C92" s="54" t="s">
        <v>21</v>
      </c>
      <c r="D92" s="51" t="str">
        <f>VLOOKUP(J92,'Lista Zespołów'!$A$4:$E$147,3,FALSE)</f>
        <v>Plas Warszawa 2</v>
      </c>
      <c r="F92" t="s">
        <v>22</v>
      </c>
      <c r="G92" s="47">
        <v>27</v>
      </c>
      <c r="H92" s="63" t="str">
        <f>$B$1&amp; 7</f>
        <v>F7</v>
      </c>
      <c r="I92" s="64" t="s">
        <v>21</v>
      </c>
      <c r="J92" s="63" t="str">
        <f>$B$1&amp; 3</f>
        <v>F3</v>
      </c>
    </row>
    <row r="93" spans="1:10" ht="18" x14ac:dyDescent="0.3">
      <c r="A93" s="47">
        <v>52</v>
      </c>
      <c r="B93" s="51" t="str">
        <f>VLOOKUP(H93,'Lista Zespołów'!$A$4:$E$147,3,FALSE)</f>
        <v>Sęp Żelechów 2</v>
      </c>
      <c r="C93" s="106" t="s">
        <v>21</v>
      </c>
      <c r="D93" s="51" t="str">
        <f>VLOOKUP(J93,'Lista Zespołów'!$A$4:$E$147,3,FALSE)</f>
        <v>Perła Złotokłos 2</v>
      </c>
      <c r="F93" t="s">
        <v>22</v>
      </c>
      <c r="G93" s="105">
        <v>28</v>
      </c>
      <c r="H93" s="63" t="str">
        <f>$B$1&amp; 8</f>
        <v>F8</v>
      </c>
      <c r="I93" s="64" t="s">
        <v>21</v>
      </c>
      <c r="J93" s="63" t="str">
        <f>$B$1&amp; 2</f>
        <v>F2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Olimpia Węgrów 4</v>
      </c>
      <c r="F94" t="s">
        <v>22</v>
      </c>
      <c r="G94" s="105">
        <v>29</v>
      </c>
      <c r="H94" s="63" t="str">
        <f>$B$1&amp; 9</f>
        <v>F9</v>
      </c>
      <c r="I94" s="64" t="s">
        <v>21</v>
      </c>
      <c r="J94" s="63" t="str">
        <f>$B$1&amp; 1</f>
        <v>F1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F10</v>
      </c>
      <c r="I95" s="64" t="s">
        <v>21</v>
      </c>
      <c r="J95" s="63" t="str">
        <f>$B$1&amp; 11</f>
        <v>F11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F12</v>
      </c>
      <c r="I97" s="64" t="s">
        <v>21</v>
      </c>
      <c r="J97" s="63" t="str">
        <f>$B$1&amp; 11</f>
        <v>F11</v>
      </c>
    </row>
    <row r="98" spans="1:10" ht="18" x14ac:dyDescent="0.35">
      <c r="A98" s="47">
        <v>56</v>
      </c>
      <c r="B98" s="51" t="str">
        <f>VLOOKUP(H98,'Lista Zespołów'!$A$4:$E$147,3,FALSE)</f>
        <v>Olimpia Węgrów 4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F1</v>
      </c>
      <c r="I98" s="64" t="s">
        <v>21</v>
      </c>
      <c r="J98" s="63" t="str">
        <f>$B$1&amp; 10</f>
        <v>F10</v>
      </c>
    </row>
    <row r="99" spans="1:10" ht="18" x14ac:dyDescent="0.35">
      <c r="A99" s="47">
        <v>57</v>
      </c>
      <c r="B99" s="51" t="str">
        <f>VLOOKUP(H99,'Lista Zespołów'!$A$4:$E$147,3,FALSE)</f>
        <v>Perła Złotokłos 2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F2</v>
      </c>
      <c r="I99" s="64" t="s">
        <v>21</v>
      </c>
      <c r="J99" s="63" t="str">
        <f>$B$1&amp; 9</f>
        <v>F9</v>
      </c>
    </row>
    <row r="100" spans="1:10" ht="18" x14ac:dyDescent="0.3">
      <c r="A100" s="47">
        <v>58</v>
      </c>
      <c r="B100" s="51" t="str">
        <f>VLOOKUP(H100,'Lista Zespołów'!$A$4:$E$147,3,FALSE)</f>
        <v>Plas Warszawa 2</v>
      </c>
      <c r="C100" s="106" t="s">
        <v>21</v>
      </c>
      <c r="D100" s="51" t="str">
        <f>VLOOKUP(J100,'Lista Zespołów'!$A$4:$E$147,3,FALSE)</f>
        <v>Sęp Żelechów 2</v>
      </c>
      <c r="F100" t="s">
        <v>22</v>
      </c>
      <c r="G100" s="105">
        <v>28</v>
      </c>
      <c r="H100" s="63" t="str">
        <f>$B$1&amp; 3</f>
        <v>F3</v>
      </c>
      <c r="I100" s="64" t="s">
        <v>21</v>
      </c>
      <c r="J100" s="63" t="str">
        <f>$B$1&amp; 8</f>
        <v>F8</v>
      </c>
    </row>
    <row r="101" spans="1:10" ht="18" x14ac:dyDescent="0.3">
      <c r="A101" s="47">
        <v>59</v>
      </c>
      <c r="B101" s="51" t="str">
        <f>VLOOKUP(H101,'Lista Zespołów'!$A$4:$E$147,3,FALSE)</f>
        <v>Nike Ostrołęka 5</v>
      </c>
      <c r="C101" s="106" t="s">
        <v>21</v>
      </c>
      <c r="D101" s="51" t="str">
        <f>VLOOKUP(J101,'Lista Zespołów'!$A$4:$E$147,3,FALSE)</f>
        <v>Olimpia Węgrów 5</v>
      </c>
      <c r="F101" t="s">
        <v>22</v>
      </c>
      <c r="G101" s="105">
        <v>29</v>
      </c>
      <c r="H101" s="63" t="str">
        <f>$B$1&amp; 4</f>
        <v>F4</v>
      </c>
      <c r="I101" s="64" t="s">
        <v>21</v>
      </c>
      <c r="J101" s="63" t="str">
        <f>$B$1&amp; 7</f>
        <v>F7</v>
      </c>
    </row>
    <row r="102" spans="1:10" ht="18" x14ac:dyDescent="0.3">
      <c r="A102" s="47">
        <v>60</v>
      </c>
      <c r="B102" s="51" t="str">
        <f>VLOOKUP(H102,'Lista Zespołów'!$A$4:$E$147,3,FALSE)</f>
        <v>Olimp Mińsk Maz. 3</v>
      </c>
      <c r="C102" s="106" t="s">
        <v>21</v>
      </c>
      <c r="D102" s="51" t="str">
        <f>VLOOKUP(J102,'Lista Zespołów'!$A$4:$E$147,3,FALSE)</f>
        <v>Sęp Żelechów 4</v>
      </c>
      <c r="F102" t="s">
        <v>22</v>
      </c>
      <c r="G102" s="105">
        <v>30</v>
      </c>
      <c r="H102" s="63" t="str">
        <f>$B$1&amp; 5</f>
        <v>F5</v>
      </c>
      <c r="I102" s="64" t="s">
        <v>21</v>
      </c>
      <c r="J102" s="63" t="str">
        <f>$B$1&amp; 6</f>
        <v>F6</v>
      </c>
    </row>
    <row r="104" spans="1:10" ht="17.399999999999999" x14ac:dyDescent="0.3">
      <c r="A104" s="47">
        <v>61</v>
      </c>
      <c r="B104" s="51" t="str">
        <f>VLOOKUP(H104,'Lista Zespołów'!$A$4:$E$147,3,FALSE)</f>
        <v>Sęp Żelechów 4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F6</v>
      </c>
      <c r="I104" s="64" t="s">
        <v>21</v>
      </c>
      <c r="J104" s="63" t="str">
        <f>$B$1&amp; 12</f>
        <v>F12</v>
      </c>
    </row>
    <row r="105" spans="1:10" ht="18" x14ac:dyDescent="0.35">
      <c r="A105" s="47">
        <v>62</v>
      </c>
      <c r="B105" s="51" t="str">
        <f>VLOOKUP(H105,'Lista Zespołów'!$A$4:$E$147,3,FALSE)</f>
        <v>Olimpia Węgrów 5</v>
      </c>
      <c r="C105" s="54" t="s">
        <v>21</v>
      </c>
      <c r="D105" s="51" t="str">
        <f>VLOOKUP(J105,'Lista Zespołów'!$A$4:$E$147,3,FALSE)</f>
        <v>Olimp Mińsk Maz. 3</v>
      </c>
      <c r="F105" t="s">
        <v>22</v>
      </c>
      <c r="G105" s="47">
        <v>26</v>
      </c>
      <c r="H105" s="63" t="str">
        <f>$B$1&amp; 7</f>
        <v>F7</v>
      </c>
      <c r="I105" s="64" t="s">
        <v>21</v>
      </c>
      <c r="J105" s="63" t="str">
        <f>$B$1&amp; 5</f>
        <v>F5</v>
      </c>
    </row>
    <row r="106" spans="1:10" ht="18" x14ac:dyDescent="0.35">
      <c r="A106" s="47">
        <v>63</v>
      </c>
      <c r="B106" s="51" t="str">
        <f>VLOOKUP(H106,'Lista Zespołów'!$A$4:$E$147,3,FALSE)</f>
        <v>Sęp Żelechów 2</v>
      </c>
      <c r="C106" s="54" t="s">
        <v>21</v>
      </c>
      <c r="D106" s="51" t="str">
        <f>VLOOKUP(J106,'Lista Zespołów'!$A$4:$E$147,3,FALSE)</f>
        <v>Nike Ostrołęka 5</v>
      </c>
      <c r="F106" t="s">
        <v>22</v>
      </c>
      <c r="G106" s="47">
        <v>27</v>
      </c>
      <c r="H106" s="63" t="str">
        <f>$B$1&amp; 8</f>
        <v>F8</v>
      </c>
      <c r="I106" s="64" t="s">
        <v>21</v>
      </c>
      <c r="J106" s="63" t="str">
        <f>$B$1&amp; 4</f>
        <v>F4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Plas Warszawa 2</v>
      </c>
      <c r="F107" t="s">
        <v>22</v>
      </c>
      <c r="G107" s="105">
        <v>28</v>
      </c>
      <c r="H107" s="63" t="str">
        <f>$B$1&amp; 9</f>
        <v>F9</v>
      </c>
      <c r="I107" s="64" t="s">
        <v>21</v>
      </c>
      <c r="J107" s="63" t="str">
        <f>$B$1&amp; 3</f>
        <v>F3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Perła Złotokłos 2</v>
      </c>
      <c r="F108" t="s">
        <v>22</v>
      </c>
      <c r="G108" s="105">
        <v>29</v>
      </c>
      <c r="H108" s="63" t="str">
        <f>$B$1&amp; 10</f>
        <v>F10</v>
      </c>
      <c r="I108" s="64" t="s">
        <v>21</v>
      </c>
      <c r="J108" s="63" t="str">
        <f>$B$1&amp; 2</f>
        <v>F2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Olimpia Węgrów 4</v>
      </c>
      <c r="F109" t="s">
        <v>22</v>
      </c>
      <c r="G109" s="105">
        <v>30</v>
      </c>
      <c r="H109" s="63" t="str">
        <f>$B$1&amp; 11</f>
        <v>F11</v>
      </c>
      <c r="I109" s="64" t="s">
        <v>21</v>
      </c>
      <c r="J109" s="63" t="str">
        <f>$B$1&amp; 1</f>
        <v>F1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60" zoomScaleNormal="60" workbookViewId="0">
      <selection activeCell="C27" sqref="C27"/>
    </sheetView>
  </sheetViews>
  <sheetFormatPr defaultRowHeight="14.4" x14ac:dyDescent="0.3"/>
  <cols>
    <col min="1" max="1" width="9.6640625" customWidth="1"/>
    <col min="2" max="2" width="51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G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G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Radomka Radom 4</v>
      </c>
      <c r="C4" s="33">
        <f t="shared" ref="C4:C7" si="0">D4*$E$1+E4*$G$1</f>
        <v>12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6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1</v>
      </c>
      <c r="F4" s="34">
        <f t="shared" ref="F4:F15" si="2">E4+D4</f>
        <v>7</v>
      </c>
      <c r="G4" s="34">
        <f>SUM(D$21:D$33)</f>
        <v>102</v>
      </c>
      <c r="H4" s="34">
        <f>SUM(C$21:C$33)</f>
        <v>73</v>
      </c>
      <c r="I4" s="35">
        <f t="shared" ref="I4:I7" si="3">IFERROR(G4/H4,0)</f>
        <v>1.3972602739726028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Olimpia Węgrów 3</v>
      </c>
      <c r="C5" s="30">
        <f t="shared" si="0"/>
        <v>8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4</v>
      </c>
      <c r="E5" s="107">
        <f t="shared" si="1"/>
        <v>3</v>
      </c>
      <c r="F5" s="107">
        <f t="shared" si="2"/>
        <v>7</v>
      </c>
      <c r="G5" s="31">
        <f>SUM(F$21:F$33)</f>
        <v>99</v>
      </c>
      <c r="H5" s="31">
        <f>SUM(E$21:E$33)</f>
        <v>84</v>
      </c>
      <c r="I5" s="32">
        <f t="shared" si="3"/>
        <v>1.1785714285714286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UKS Izabelin</v>
      </c>
      <c r="C6" s="33">
        <f t="shared" si="0"/>
        <v>10</v>
      </c>
      <c r="D6" s="34">
        <f t="shared" si="4"/>
        <v>5</v>
      </c>
      <c r="E6" s="34">
        <f t="shared" si="1"/>
        <v>2</v>
      </c>
      <c r="F6" s="34">
        <f t="shared" si="2"/>
        <v>7</v>
      </c>
      <c r="G6" s="34">
        <f>SUM(H$21:H$33)</f>
        <v>98</v>
      </c>
      <c r="H6" s="34">
        <f>SUM(G$21:G$33)</f>
        <v>74</v>
      </c>
      <c r="I6" s="35">
        <f t="shared" si="3"/>
        <v>1.3243243243243243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MUKS Krótka 2</v>
      </c>
      <c r="C7" s="30">
        <f t="shared" si="0"/>
        <v>10</v>
      </c>
      <c r="D7" s="107">
        <f t="shared" si="4"/>
        <v>5</v>
      </c>
      <c r="E7" s="107">
        <f t="shared" si="1"/>
        <v>2</v>
      </c>
      <c r="F7" s="107">
        <f t="shared" si="2"/>
        <v>7</v>
      </c>
      <c r="G7" s="31">
        <f>SUM(J$21:J$33)</f>
        <v>96</v>
      </c>
      <c r="H7" s="31">
        <f>SUM(I$21:I$33)</f>
        <v>84</v>
      </c>
      <c r="I7" s="32">
        <f t="shared" si="3"/>
        <v>1.1428571428571428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SMS Warszawa 2</v>
      </c>
      <c r="C8" s="33">
        <f>D8*$E$1+E8*$G$1</f>
        <v>2</v>
      </c>
      <c r="D8" s="34">
        <f t="shared" si="4"/>
        <v>1</v>
      </c>
      <c r="E8" s="34">
        <f t="shared" si="1"/>
        <v>6</v>
      </c>
      <c r="F8" s="34">
        <f t="shared" si="2"/>
        <v>7</v>
      </c>
      <c r="G8" s="34">
        <f>SUM(L$21:L$33)</f>
        <v>76</v>
      </c>
      <c r="H8" s="34">
        <f>SUM(K$21:K$33)</f>
        <v>103</v>
      </c>
      <c r="I8" s="35">
        <f>IFERROR(G8/H8,0)</f>
        <v>0.73786407766990292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Sparta Warszawa 4</v>
      </c>
      <c r="C9" s="30">
        <f t="shared" ref="C9" si="5">D9*$E$1+E9*$G$1</f>
        <v>10</v>
      </c>
      <c r="D9" s="107">
        <f t="shared" si="4"/>
        <v>5</v>
      </c>
      <c r="E9" s="107">
        <f t="shared" si="1"/>
        <v>2</v>
      </c>
      <c r="F9" s="107">
        <f t="shared" si="2"/>
        <v>7</v>
      </c>
      <c r="G9" s="31">
        <f>SUM(N$21:N$33)</f>
        <v>94</v>
      </c>
      <c r="H9" s="31">
        <f>SUM(M$21:M$33)</f>
        <v>76</v>
      </c>
      <c r="I9" s="32">
        <f t="shared" ref="I9" si="6">IFERROR(G9/H9,0)</f>
        <v>1.236842105263158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Sęp Żelechów 3</v>
      </c>
      <c r="C10" s="33">
        <f>D10*$E$1+E10*$G$1</f>
        <v>0</v>
      </c>
      <c r="D10" s="34">
        <f t="shared" si="4"/>
        <v>0</v>
      </c>
      <c r="E10" s="34">
        <f t="shared" si="1"/>
        <v>7</v>
      </c>
      <c r="F10" s="34">
        <f t="shared" si="2"/>
        <v>7</v>
      </c>
      <c r="G10" s="34">
        <f>SUM(P$21:P$33)</f>
        <v>50</v>
      </c>
      <c r="H10" s="34">
        <f>SUM(O$21:O$33)</f>
        <v>105</v>
      </c>
      <c r="I10" s="35">
        <f>IFERROR(G10/H10,0)</f>
        <v>0.47619047619047616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Nike Ostrołęka 3</v>
      </c>
      <c r="C11" s="30">
        <f t="shared" ref="C11" si="7">D11*$E$1+E11*$G$1</f>
        <v>4</v>
      </c>
      <c r="D11" s="107">
        <f t="shared" si="4"/>
        <v>2</v>
      </c>
      <c r="E11" s="107">
        <f t="shared" si="1"/>
        <v>5</v>
      </c>
      <c r="F11" s="107">
        <f t="shared" si="2"/>
        <v>7</v>
      </c>
      <c r="G11" s="31">
        <f>SUM(R$21:R$33)</f>
        <v>75</v>
      </c>
      <c r="H11" s="31">
        <f>SUM(Q$21:Q$33)</f>
        <v>91</v>
      </c>
      <c r="I11" s="32">
        <f t="shared" ref="I11" si="8">IFERROR(G11/H11,0)</f>
        <v>0.82417582417582413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G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81">
        <v>4</v>
      </c>
      <c r="J19" s="182"/>
      <c r="K19" s="181">
        <v>5</v>
      </c>
      <c r="L19" s="182"/>
      <c r="M19" s="183">
        <v>6</v>
      </c>
      <c r="N19" s="184"/>
      <c r="O19" s="183">
        <v>7</v>
      </c>
      <c r="P19" s="184"/>
      <c r="Q19" s="183">
        <v>8</v>
      </c>
      <c r="R19" s="184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Radomka Radom 4</v>
      </c>
      <c r="D20" s="178"/>
      <c r="E20" s="177" t="str">
        <f>VLOOKUP($B$1&amp;E19,'Lista Zespołów'!$A$4:$E$147,3,FALSE)</f>
        <v>Olimpia Węgrów 3</v>
      </c>
      <c r="F20" s="178"/>
      <c r="G20" s="177" t="str">
        <f>VLOOKUP($B$1&amp;G19,'Lista Zespołów'!$A$4:$E$147,3,FALSE)</f>
        <v>UKS Izabelin</v>
      </c>
      <c r="H20" s="178"/>
      <c r="I20" s="177" t="str">
        <f>VLOOKUP($B$1&amp;I19,'Lista Zespołów'!$A$4:$E$147,3,FALSE)</f>
        <v>MUKS Krótka 2</v>
      </c>
      <c r="J20" s="178"/>
      <c r="K20" s="185" t="str">
        <f>VLOOKUP($B$1&amp;K19,'Lista Zespołów'!$A$4:$E$147,3,FALSE)</f>
        <v>SMS Warszawa 2</v>
      </c>
      <c r="L20" s="186"/>
      <c r="M20" s="177" t="str">
        <f>VLOOKUP($B$1&amp;M19,'Lista Zespołów'!$A$4:$E$147,3,FALSE)</f>
        <v>Sparta Warszawa 4</v>
      </c>
      <c r="N20" s="178"/>
      <c r="O20" s="177" t="str">
        <f>VLOOKUP($B$1&amp;O19,'Lista Zespołów'!$A$4:$E$147,3,FALSE)</f>
        <v>Sęp Żelechów 3</v>
      </c>
      <c r="P20" s="178"/>
      <c r="Q20" s="177" t="str">
        <f>VLOOKUP($B$1&amp;Q19,'Lista Zespołów'!$A$4:$E$147,3,FALSE)</f>
        <v>Nike Ostrołęka 3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Radomka Radom 4</v>
      </c>
      <c r="C21" s="125" t="s">
        <v>16</v>
      </c>
      <c r="D21" s="126" t="s">
        <v>16</v>
      </c>
      <c r="E21" s="19">
        <v>15</v>
      </c>
      <c r="F21" s="27">
        <v>12</v>
      </c>
      <c r="G21" s="19">
        <v>15</v>
      </c>
      <c r="H21" s="27">
        <v>12</v>
      </c>
      <c r="I21" s="19">
        <v>15</v>
      </c>
      <c r="J21" s="27">
        <v>13</v>
      </c>
      <c r="K21" s="19">
        <v>15</v>
      </c>
      <c r="L21" s="27">
        <v>8</v>
      </c>
      <c r="M21" s="19">
        <v>12</v>
      </c>
      <c r="N21" s="27">
        <v>15</v>
      </c>
      <c r="O21" s="129">
        <v>15</v>
      </c>
      <c r="P21" s="103">
        <v>5</v>
      </c>
      <c r="Q21" s="129">
        <v>15</v>
      </c>
      <c r="R21" s="103">
        <v>8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Olimpia Węgrów 3</v>
      </c>
      <c r="C22" s="71">
        <f>IF(F21="","",F21)</f>
        <v>12</v>
      </c>
      <c r="D22" s="72">
        <f>IF(E21="","",E21)</f>
        <v>15</v>
      </c>
      <c r="E22" s="123" t="s">
        <v>16</v>
      </c>
      <c r="F22" s="127" t="s">
        <v>16</v>
      </c>
      <c r="G22" s="23">
        <v>12</v>
      </c>
      <c r="H22" s="28">
        <v>15</v>
      </c>
      <c r="I22" s="23">
        <v>15</v>
      </c>
      <c r="J22" s="28">
        <v>17</v>
      </c>
      <c r="K22" s="23">
        <v>15</v>
      </c>
      <c r="L22" s="28">
        <v>13</v>
      </c>
      <c r="M22" s="23">
        <v>15</v>
      </c>
      <c r="N22" s="28">
        <v>8</v>
      </c>
      <c r="O22" s="130">
        <v>15</v>
      </c>
      <c r="P22" s="121">
        <v>6</v>
      </c>
      <c r="Q22" s="130">
        <v>15</v>
      </c>
      <c r="R22" s="121">
        <v>10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UKS Izabelin</v>
      </c>
      <c r="C23" s="70">
        <f>IF(H21="","",H21)</f>
        <v>12</v>
      </c>
      <c r="D23" s="73">
        <f>IF(G21="","",G21)</f>
        <v>15</v>
      </c>
      <c r="E23" s="70">
        <f>IF(H22="","",H22)</f>
        <v>15</v>
      </c>
      <c r="F23" s="73">
        <f>IF(G22="","",G22)</f>
        <v>12</v>
      </c>
      <c r="G23" s="128" t="s">
        <v>16</v>
      </c>
      <c r="H23" s="126" t="s">
        <v>16</v>
      </c>
      <c r="I23" s="24">
        <v>11</v>
      </c>
      <c r="J23" s="27">
        <v>15</v>
      </c>
      <c r="K23" s="24">
        <v>15</v>
      </c>
      <c r="L23" s="27">
        <v>9</v>
      </c>
      <c r="M23" s="24">
        <v>15</v>
      </c>
      <c r="N23" s="27">
        <v>11</v>
      </c>
      <c r="O23" s="131">
        <v>15</v>
      </c>
      <c r="P23" s="103">
        <v>8</v>
      </c>
      <c r="Q23" s="131">
        <v>15</v>
      </c>
      <c r="R23" s="103">
        <v>4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68">
        <v>4</v>
      </c>
      <c r="B24" s="75" t="str">
        <f>VLOOKUP($B$1&amp;A24,'Lista Zespołów'!$A$4:$E$147,3,FALSE)</f>
        <v>MUKS Krótka 2</v>
      </c>
      <c r="C24" s="71">
        <f>IF(J21="","",J21)</f>
        <v>13</v>
      </c>
      <c r="D24" s="72">
        <f>IF(I21="","",I21)</f>
        <v>15</v>
      </c>
      <c r="E24" s="71">
        <f>IF(J22="","",J22)</f>
        <v>17</v>
      </c>
      <c r="F24" s="72">
        <f>IF(I22="","",I22)</f>
        <v>15</v>
      </c>
      <c r="G24" s="71">
        <f>IF(J23="","",J23)</f>
        <v>15</v>
      </c>
      <c r="H24" s="72">
        <f>IF(I23="","",I23)</f>
        <v>11</v>
      </c>
      <c r="I24" s="123" t="s">
        <v>16</v>
      </c>
      <c r="J24" s="127" t="s">
        <v>16</v>
      </c>
      <c r="K24" s="23">
        <v>15</v>
      </c>
      <c r="L24" s="28">
        <v>12</v>
      </c>
      <c r="M24" s="23">
        <v>6</v>
      </c>
      <c r="N24" s="28">
        <v>15</v>
      </c>
      <c r="O24" s="130">
        <v>15</v>
      </c>
      <c r="P24" s="121">
        <v>6</v>
      </c>
      <c r="Q24" s="130">
        <v>15</v>
      </c>
      <c r="R24" s="121">
        <v>10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68">
        <v>5</v>
      </c>
      <c r="B25" s="75" t="str">
        <f>VLOOKUP($B$1&amp;A25,'Lista Zespołów'!$A$4:$E$147,3,FALSE)</f>
        <v>SMS Warszawa 2</v>
      </c>
      <c r="C25" s="71">
        <f>IF(L21="","",L21)</f>
        <v>8</v>
      </c>
      <c r="D25" s="72">
        <f>IF(K21="","",K21)</f>
        <v>15</v>
      </c>
      <c r="E25" s="71">
        <f>IF(L22="","",L22)</f>
        <v>13</v>
      </c>
      <c r="F25" s="72">
        <f>IF(K22="","",K22)</f>
        <v>15</v>
      </c>
      <c r="G25" s="71">
        <f>IF(L23="","",L23)</f>
        <v>9</v>
      </c>
      <c r="H25" s="72">
        <f>IF(K23="","",K23)</f>
        <v>15</v>
      </c>
      <c r="I25" s="71">
        <f>IF(L24="","",L24)</f>
        <v>12</v>
      </c>
      <c r="J25" s="72">
        <f>IF(K24="","",K24)</f>
        <v>15</v>
      </c>
      <c r="K25" s="123" t="s">
        <v>16</v>
      </c>
      <c r="L25" s="122" t="s">
        <v>16</v>
      </c>
      <c r="M25" s="24">
        <v>6</v>
      </c>
      <c r="N25" s="27">
        <v>15</v>
      </c>
      <c r="O25" s="131">
        <v>15</v>
      </c>
      <c r="P25" s="103">
        <v>13</v>
      </c>
      <c r="Q25" s="131">
        <v>13</v>
      </c>
      <c r="R25" s="103">
        <v>15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68">
        <v>6</v>
      </c>
      <c r="B26" s="75" t="str">
        <f>VLOOKUP($B$1&amp;A26,'Lista Zespołów'!$A$4:$E$147,3,FALSE)</f>
        <v>Sparta Warszawa 4</v>
      </c>
      <c r="C26" s="71">
        <f>IF(N21="","",N21)</f>
        <v>15</v>
      </c>
      <c r="D26" s="72">
        <f>IF(M21="","",M21)</f>
        <v>12</v>
      </c>
      <c r="E26" s="71">
        <f>IF(N22="","",N22)</f>
        <v>8</v>
      </c>
      <c r="F26" s="72">
        <f>IF(M22="","",M22)</f>
        <v>15</v>
      </c>
      <c r="G26" s="71">
        <f>IF(N23="","",N23)</f>
        <v>11</v>
      </c>
      <c r="H26" s="72">
        <f>IF(M23="","",M23)</f>
        <v>15</v>
      </c>
      <c r="I26" s="71">
        <f>IF(N$24="","",N$24)</f>
        <v>15</v>
      </c>
      <c r="J26" s="72">
        <f>IF(M24="","",M24)</f>
        <v>6</v>
      </c>
      <c r="K26" s="71">
        <f>IF(N25="","",N25)</f>
        <v>15</v>
      </c>
      <c r="L26" s="72">
        <f>IF(M25="","",M25)</f>
        <v>6</v>
      </c>
      <c r="M26" s="123" t="s">
        <v>16</v>
      </c>
      <c r="N26" s="122" t="s">
        <v>16</v>
      </c>
      <c r="O26" s="130">
        <v>15</v>
      </c>
      <c r="P26" s="135">
        <v>9</v>
      </c>
      <c r="Q26" s="130">
        <v>15</v>
      </c>
      <c r="R26" s="135">
        <v>13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Sęp Żelechów 3</v>
      </c>
      <c r="C27" s="71">
        <f>IF(P21="","",P21)</f>
        <v>5</v>
      </c>
      <c r="D27" s="72">
        <f>IF(O21="","",O21)</f>
        <v>15</v>
      </c>
      <c r="E27" s="71">
        <f>IF(P22="","",P22)</f>
        <v>6</v>
      </c>
      <c r="F27" s="72">
        <f>IF(O22="","",O22)</f>
        <v>15</v>
      </c>
      <c r="G27" s="71">
        <f>IF(P$23="","",P$23)</f>
        <v>8</v>
      </c>
      <c r="H27" s="72">
        <f>IF(O$23="","",O$23)</f>
        <v>15</v>
      </c>
      <c r="I27" s="71">
        <f>IF(P24="","",P24)</f>
        <v>6</v>
      </c>
      <c r="J27" s="72">
        <f>IF(O$24="","",O$24)</f>
        <v>15</v>
      </c>
      <c r="K27" s="71">
        <f>IF(P$25="","",P$25)</f>
        <v>13</v>
      </c>
      <c r="L27" s="72">
        <f>IF(O$25="","",O$25)</f>
        <v>15</v>
      </c>
      <c r="M27" s="71">
        <f>IF(P$26="","",P$26)</f>
        <v>9</v>
      </c>
      <c r="N27" s="72">
        <f>IF(O$26="","",O$26)</f>
        <v>15</v>
      </c>
      <c r="O27" s="123" t="s">
        <v>16</v>
      </c>
      <c r="P27" s="122" t="s">
        <v>16</v>
      </c>
      <c r="Q27" s="130">
        <v>3</v>
      </c>
      <c r="R27" s="135">
        <v>15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68">
        <v>8</v>
      </c>
      <c r="B28" s="75" t="str">
        <f>VLOOKUP($B$1&amp;A28,'Lista Zespołów'!$A$4:$E$147,3,FALSE)</f>
        <v>Nike Ostrołęka 3</v>
      </c>
      <c r="C28" s="71">
        <f>IF(R21="","",R21)</f>
        <v>8</v>
      </c>
      <c r="D28" s="72">
        <f>IF(Q21="","",Q21)</f>
        <v>15</v>
      </c>
      <c r="E28" s="71">
        <f>IF(R22="","",R22)</f>
        <v>10</v>
      </c>
      <c r="F28" s="72">
        <f>IF(Q22="","",Q22)</f>
        <v>15</v>
      </c>
      <c r="G28" s="71">
        <f>IF(R$23="","",R$23)</f>
        <v>4</v>
      </c>
      <c r="H28" s="72">
        <f>IF(Q$23="","",Q$23)</f>
        <v>15</v>
      </c>
      <c r="I28" s="71">
        <f>IF(R24="","",R24)</f>
        <v>10</v>
      </c>
      <c r="J28" s="72">
        <f>IF(Q$24="","",Q$24)</f>
        <v>15</v>
      </c>
      <c r="K28" s="71">
        <f>IF(R$25="","",R$25)</f>
        <v>15</v>
      </c>
      <c r="L28" s="72">
        <f>IF(Q$25="","",Q$25)</f>
        <v>13</v>
      </c>
      <c r="M28" s="71">
        <f>IF(R$26="","",R$26)</f>
        <v>13</v>
      </c>
      <c r="N28" s="72">
        <f>IF(Q$26="","",Q$26)</f>
        <v>15</v>
      </c>
      <c r="O28" s="71">
        <f>IF($R$27="","",$R$27)</f>
        <v>15</v>
      </c>
      <c r="P28" s="72">
        <f>IF($Q$27="","",$Q$27)</f>
        <v>3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73.8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2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Radomka Radom 4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G1</v>
      </c>
      <c r="I34" s="60" t="s">
        <v>21</v>
      </c>
      <c r="J34" s="59" t="str">
        <f>$B$1&amp; 12</f>
        <v>G12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Olimpia Węgrów 3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G2</v>
      </c>
      <c r="I35" s="60" t="s">
        <v>21</v>
      </c>
      <c r="J35" s="59" t="str">
        <f>$B$1&amp; 11</f>
        <v>G11</v>
      </c>
    </row>
    <row r="36" spans="1:10" ht="17.399999999999999" x14ac:dyDescent="0.3">
      <c r="A36" s="47">
        <v>3</v>
      </c>
      <c r="B36" s="51" t="str">
        <f>VLOOKUP(H36,'Lista Zespołów'!$A$4:$E$147,3,FALSE)</f>
        <v>UKS Izabelin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G3</v>
      </c>
      <c r="I36" s="60" t="s">
        <v>21</v>
      </c>
      <c r="J36" s="61" t="str">
        <f>$B$1&amp; 10</f>
        <v>G10</v>
      </c>
    </row>
    <row r="37" spans="1:10" ht="17.399999999999999" x14ac:dyDescent="0.3">
      <c r="A37" s="47">
        <v>4</v>
      </c>
      <c r="B37" s="51" t="str">
        <f>VLOOKUP(H37,'Lista Zespołów'!$A$4:$E$147,3,FALSE)</f>
        <v>MUKS Krótka 2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G4</v>
      </c>
      <c r="I37" s="60" t="s">
        <v>21</v>
      </c>
      <c r="J37" s="61" t="str">
        <f>$B$1&amp; 9</f>
        <v>G9</v>
      </c>
    </row>
    <row r="38" spans="1:10" ht="17.399999999999999" x14ac:dyDescent="0.3">
      <c r="A38" s="47">
        <v>5</v>
      </c>
      <c r="B38" s="51" t="str">
        <f>VLOOKUP(H38,'Lista Zespołów'!$A$4:$E$147,3,FALSE)</f>
        <v>SMS Warszawa 2</v>
      </c>
      <c r="C38" s="52" t="s">
        <v>21</v>
      </c>
      <c r="D38" s="51" t="str">
        <f>VLOOKUP(J38,'Lista Zespołów'!$A$4:$E$147,3,FALSE)</f>
        <v>Nike Ostrołęka 3</v>
      </c>
      <c r="E38" s="2"/>
      <c r="F38" s="2" t="s">
        <v>22</v>
      </c>
      <c r="G38" s="58">
        <v>5</v>
      </c>
      <c r="H38" s="59" t="str">
        <f>$B$1&amp; 5</f>
        <v>G5</v>
      </c>
      <c r="I38" s="60" t="s">
        <v>21</v>
      </c>
      <c r="J38" s="61" t="str">
        <f>$B$1&amp; 8</f>
        <v>G8</v>
      </c>
    </row>
    <row r="39" spans="1:10" ht="17.399999999999999" x14ac:dyDescent="0.3">
      <c r="A39" s="47">
        <v>6</v>
      </c>
      <c r="B39" s="51" t="str">
        <f>VLOOKUP(H39,'Lista Zespołów'!$A$4:$E$147,3,FALSE)</f>
        <v>Sparta Warszawa 4</v>
      </c>
      <c r="C39" s="52" t="s">
        <v>21</v>
      </c>
      <c r="D39" s="51" t="str">
        <f>VLOOKUP(J39,'Lista Zespołów'!$A$4:$E$147,3,FALSE)</f>
        <v>Sęp Żelechów 3</v>
      </c>
      <c r="E39" s="2"/>
      <c r="F39" s="2" t="s">
        <v>22</v>
      </c>
      <c r="G39" s="58">
        <v>6</v>
      </c>
      <c r="H39" s="59" t="str">
        <f>$B$1&amp; 6</f>
        <v>G6</v>
      </c>
      <c r="I39" s="60" t="s">
        <v>21</v>
      </c>
      <c r="J39" s="61" t="str">
        <f>$B$1&amp; 7</f>
        <v>G7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Sęp Żelechów 3</v>
      </c>
      <c r="F41" s="2" t="s">
        <v>22</v>
      </c>
      <c r="G41" s="47">
        <v>5</v>
      </c>
      <c r="H41" s="59" t="str">
        <f>$B$1&amp; 12</f>
        <v>G12</v>
      </c>
      <c r="I41" s="60" t="s">
        <v>21</v>
      </c>
      <c r="J41" s="59" t="str">
        <f>$B$1&amp; 7</f>
        <v>G7</v>
      </c>
    </row>
    <row r="42" spans="1:10" ht="17.399999999999999" x14ac:dyDescent="0.3">
      <c r="A42" s="47">
        <v>8</v>
      </c>
      <c r="B42" s="51" t="str">
        <f>VLOOKUP(H42,'Lista Zespołów'!$A$4:$E$147,3,FALSE)</f>
        <v>Nike Ostrołęka 3</v>
      </c>
      <c r="C42" s="52" t="s">
        <v>21</v>
      </c>
      <c r="D42" s="51" t="str">
        <f>VLOOKUP(J42,'Lista Zespołów'!$A$4:$E$147,3,FALSE)</f>
        <v>Sparta Warszawa 4</v>
      </c>
      <c r="F42" s="2" t="s">
        <v>22</v>
      </c>
      <c r="G42" s="47">
        <v>6</v>
      </c>
      <c r="H42" s="59" t="str">
        <f>$B$1&amp; 8</f>
        <v>G8</v>
      </c>
      <c r="I42" s="60" t="s">
        <v>21</v>
      </c>
      <c r="J42" s="59" t="str">
        <f>$B$1&amp; 6</f>
        <v>G6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SMS Warszawa 2</v>
      </c>
      <c r="F43" s="2" t="s">
        <v>22</v>
      </c>
      <c r="G43" s="47">
        <v>7</v>
      </c>
      <c r="H43" s="63" t="str">
        <f>$B$1&amp; 9</f>
        <v>G9</v>
      </c>
      <c r="I43" s="64" t="s">
        <v>21</v>
      </c>
      <c r="J43" s="63" t="str">
        <f>$B$1&amp; 5</f>
        <v>G5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MUKS Krótka 2</v>
      </c>
      <c r="F44" s="2" t="s">
        <v>22</v>
      </c>
      <c r="G44" s="47">
        <v>8</v>
      </c>
      <c r="H44" s="63" t="str">
        <f>$B$1&amp; 10</f>
        <v>G10</v>
      </c>
      <c r="I44" s="64" t="s">
        <v>21</v>
      </c>
      <c r="J44" s="63" t="str">
        <f>$B$1&amp; 4</f>
        <v>G4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UKS Izabelin</v>
      </c>
      <c r="F45" s="2" t="s">
        <v>22</v>
      </c>
      <c r="G45" s="47">
        <v>9</v>
      </c>
      <c r="H45" s="63" t="str">
        <f>$B$1&amp; 11</f>
        <v>G11</v>
      </c>
      <c r="I45" s="64" t="s">
        <v>21</v>
      </c>
      <c r="J45" s="63" t="str">
        <f>$B$1&amp; 3</f>
        <v>G3</v>
      </c>
    </row>
    <row r="46" spans="1:10" ht="17.399999999999999" x14ac:dyDescent="0.3">
      <c r="A46" s="47">
        <v>12</v>
      </c>
      <c r="B46" s="51" t="str">
        <f>VLOOKUP(H46,'Lista Zespołów'!$A$4:$E$147,3,FALSE)</f>
        <v>Radomka Radom 4</v>
      </c>
      <c r="C46" s="52" t="s">
        <v>21</v>
      </c>
      <c r="D46" s="51" t="str">
        <f>VLOOKUP(J46,'Lista Zespołów'!$A$4:$E$147,3,FALSE)</f>
        <v>Olimpia Węgrów 3</v>
      </c>
      <c r="F46" s="2" t="s">
        <v>22</v>
      </c>
      <c r="G46" s="47">
        <v>10</v>
      </c>
      <c r="H46" s="63" t="str">
        <f>$B$1&amp; 1</f>
        <v>G1</v>
      </c>
      <c r="I46" s="64" t="s">
        <v>21</v>
      </c>
      <c r="J46" s="63" t="str">
        <f>$B$1&amp; 2</f>
        <v>G2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Olimpia Węgrów 3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G2</v>
      </c>
      <c r="I48" s="60" t="s">
        <v>21</v>
      </c>
      <c r="J48" s="59" t="str">
        <f>$B$1&amp; 12</f>
        <v>G12</v>
      </c>
    </row>
    <row r="49" spans="1:10" ht="17.399999999999999" x14ac:dyDescent="0.3">
      <c r="A49" s="47">
        <v>14</v>
      </c>
      <c r="B49" s="51" t="str">
        <f>VLOOKUP(H49,'Lista Zespołów'!$A$4:$E$147,3,FALSE)</f>
        <v>UKS Izabelin</v>
      </c>
      <c r="C49" s="52" t="s">
        <v>21</v>
      </c>
      <c r="D49" s="51" t="str">
        <f>VLOOKUP(J49,'Lista Zespołów'!$A$4:$E$147,3,FALSE)</f>
        <v>Radomka Radom 4</v>
      </c>
      <c r="F49" t="s">
        <v>22</v>
      </c>
      <c r="G49" s="47">
        <v>10</v>
      </c>
      <c r="H49" s="59" t="str">
        <f>$B$1&amp; 3</f>
        <v>G3</v>
      </c>
      <c r="I49" s="60" t="s">
        <v>21</v>
      </c>
      <c r="J49" s="59" t="str">
        <f>$B$1&amp; 1</f>
        <v>G1</v>
      </c>
    </row>
    <row r="50" spans="1:10" ht="17.399999999999999" x14ac:dyDescent="0.3">
      <c r="A50" s="47">
        <v>15</v>
      </c>
      <c r="B50" s="51" t="str">
        <f>VLOOKUP(H50,'Lista Zespołów'!$A$4:$E$147,3,FALSE)</f>
        <v>MUKS Krótka 2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G4</v>
      </c>
      <c r="I50" s="64" t="s">
        <v>21</v>
      </c>
      <c r="J50" s="63" t="str">
        <f>$B$1&amp; 11</f>
        <v>G11</v>
      </c>
    </row>
    <row r="51" spans="1:10" ht="17.399999999999999" x14ac:dyDescent="0.3">
      <c r="A51" s="47">
        <v>16</v>
      </c>
      <c r="B51" s="51" t="str">
        <f>VLOOKUP(H51,'Lista Zespołów'!$A$4:$E$147,3,FALSE)</f>
        <v>SMS Warszawa 2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G5</v>
      </c>
      <c r="I51" s="64" t="s">
        <v>21</v>
      </c>
      <c r="J51" s="63" t="str">
        <f>$B$1&amp; 10</f>
        <v>G10</v>
      </c>
    </row>
    <row r="52" spans="1:10" ht="17.399999999999999" x14ac:dyDescent="0.3">
      <c r="A52" s="47">
        <v>17</v>
      </c>
      <c r="B52" s="51" t="str">
        <f>VLOOKUP(H52,'Lista Zespołów'!$A$4:$E$147,3,FALSE)</f>
        <v>Sparta Warszawa 4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G6</v>
      </c>
      <c r="I52" s="64" t="s">
        <v>21</v>
      </c>
      <c r="J52" s="63" t="str">
        <f>$B$1&amp; 9</f>
        <v>G9</v>
      </c>
    </row>
    <row r="53" spans="1:10" ht="17.399999999999999" x14ac:dyDescent="0.3">
      <c r="A53" s="47">
        <v>18</v>
      </c>
      <c r="B53" s="51" t="str">
        <f>VLOOKUP(H53,'Lista Zespołów'!$A$4:$E$147,3,FALSE)</f>
        <v>Sęp Żelechów 3</v>
      </c>
      <c r="C53" s="52" t="s">
        <v>21</v>
      </c>
      <c r="D53" s="51" t="str">
        <f>VLOOKUP(J53,'Lista Zespołów'!$A$4:$E$147,3,FALSE)</f>
        <v>Nike Ostrołęka 3</v>
      </c>
      <c r="F53" t="s">
        <v>22</v>
      </c>
      <c r="G53" s="47">
        <v>14</v>
      </c>
      <c r="H53" s="63" t="str">
        <f>$B$1&amp; 7</f>
        <v>G7</v>
      </c>
      <c r="I53" s="64" t="s">
        <v>21</v>
      </c>
      <c r="J53" s="63" t="str">
        <f>$B$1&amp; 8</f>
        <v>G8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Nike Ostrołęka 3</v>
      </c>
      <c r="F55" t="s">
        <v>22</v>
      </c>
      <c r="G55" s="47">
        <v>13</v>
      </c>
      <c r="H55" s="63" t="str">
        <f>$B$1&amp; 12</f>
        <v>G12</v>
      </c>
      <c r="I55" s="64" t="s">
        <v>21</v>
      </c>
      <c r="J55" s="63" t="str">
        <f>$B$1&amp; 8</f>
        <v>G8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Sęp Żelechów 3</v>
      </c>
      <c r="F56" t="s">
        <v>22</v>
      </c>
      <c r="G56" s="47">
        <v>14</v>
      </c>
      <c r="H56" s="63" t="str">
        <f>$B$1&amp; 9</f>
        <v>G9</v>
      </c>
      <c r="I56" s="64" t="s">
        <v>21</v>
      </c>
      <c r="J56" s="63" t="str">
        <f>$B$1&amp; 7</f>
        <v>G7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Sparta Warszawa 4</v>
      </c>
      <c r="F57" t="s">
        <v>22</v>
      </c>
      <c r="G57" s="47">
        <v>15</v>
      </c>
      <c r="H57" s="63" t="str">
        <f>$B$1&amp; 10</f>
        <v>G10</v>
      </c>
      <c r="I57" s="64" t="s">
        <v>21</v>
      </c>
      <c r="J57" s="63" t="str">
        <f>$B$1&amp; 6</f>
        <v>G6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SMS Warszawa 2</v>
      </c>
      <c r="F58" t="s">
        <v>22</v>
      </c>
      <c r="G58" s="47">
        <v>16</v>
      </c>
      <c r="H58" s="63" t="str">
        <f>$B$1&amp; 11</f>
        <v>G11</v>
      </c>
      <c r="I58" s="64" t="s">
        <v>21</v>
      </c>
      <c r="J58" s="63" t="str">
        <f>$B$1&amp; 5</f>
        <v>G5</v>
      </c>
    </row>
    <row r="59" spans="1:10" ht="18" x14ac:dyDescent="0.35">
      <c r="A59" s="47">
        <v>23</v>
      </c>
      <c r="B59" s="51" t="str">
        <f>VLOOKUP(H59,'Lista Zespołów'!$A$4:$E$147,3,FALSE)</f>
        <v>Radomka Radom 4</v>
      </c>
      <c r="C59" s="54" t="s">
        <v>21</v>
      </c>
      <c r="D59" s="51" t="str">
        <f>VLOOKUP(J59,'Lista Zespołów'!$A$4:$E$147,3,FALSE)</f>
        <v>MUKS Krótka 2</v>
      </c>
      <c r="F59" t="s">
        <v>22</v>
      </c>
      <c r="G59" s="47">
        <v>17</v>
      </c>
      <c r="H59" s="63" t="str">
        <f>$B$1&amp; 1</f>
        <v>G1</v>
      </c>
      <c r="I59" s="64" t="s">
        <v>21</v>
      </c>
      <c r="J59" s="63" t="str">
        <f>$B$1&amp; 4</f>
        <v>G4</v>
      </c>
    </row>
    <row r="60" spans="1:10" ht="18" x14ac:dyDescent="0.35">
      <c r="A60" s="47">
        <v>24</v>
      </c>
      <c r="B60" s="51" t="str">
        <f>VLOOKUP(H60,'Lista Zespołów'!$A$4:$E$147,3,FALSE)</f>
        <v>Olimpia Węgrów 3</v>
      </c>
      <c r="C60" s="54" t="s">
        <v>21</v>
      </c>
      <c r="D60" s="51" t="str">
        <f>VLOOKUP(J60,'Lista Zespołów'!$A$4:$E$147,3,FALSE)</f>
        <v>UKS Izabelin</v>
      </c>
      <c r="F60" t="s">
        <v>22</v>
      </c>
      <c r="G60" s="47">
        <v>18</v>
      </c>
      <c r="H60" s="63" t="str">
        <f t="shared" ref="H60" si="13">$B$1&amp; 2</f>
        <v>G2</v>
      </c>
      <c r="I60" s="64" t="s">
        <v>21</v>
      </c>
      <c r="J60" s="63" t="str">
        <f t="shared" ref="J60" si="14">$B$1&amp; 3</f>
        <v>G3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UKS Izabelin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G3</v>
      </c>
      <c r="I62" s="64" t="s">
        <v>21</v>
      </c>
      <c r="J62" s="63" t="str">
        <f>$B$1&amp; 12</f>
        <v>G12</v>
      </c>
    </row>
    <row r="63" spans="1:10" ht="18" x14ac:dyDescent="0.35">
      <c r="A63" s="47">
        <v>26</v>
      </c>
      <c r="B63" s="51" t="str">
        <f>VLOOKUP(H63,'Lista Zespołów'!$A$4:$E$147,3,FALSE)</f>
        <v>MUKS Krótka 2</v>
      </c>
      <c r="C63" s="54" t="s">
        <v>21</v>
      </c>
      <c r="D63" s="51" t="str">
        <f>VLOOKUP(J63,'Lista Zespołów'!$A$4:$E$147,3,FALSE)</f>
        <v>Olimpia Węgrów 3</v>
      </c>
      <c r="F63" t="s">
        <v>22</v>
      </c>
      <c r="G63" s="47">
        <v>18</v>
      </c>
      <c r="H63" s="63" t="str">
        <f>$B$1&amp; 4</f>
        <v>G4</v>
      </c>
      <c r="I63" s="64" t="s">
        <v>21</v>
      </c>
      <c r="J63" s="63" t="str">
        <f>$B$1&amp; 2</f>
        <v>G2</v>
      </c>
    </row>
    <row r="64" spans="1:10" ht="18" x14ac:dyDescent="0.35">
      <c r="A64" s="47">
        <v>27</v>
      </c>
      <c r="B64" s="51" t="str">
        <f>VLOOKUP(H64,'Lista Zespołów'!$A$4:$E$147,3,FALSE)</f>
        <v>SMS Warszawa 2</v>
      </c>
      <c r="C64" s="54" t="s">
        <v>21</v>
      </c>
      <c r="D64" s="51" t="str">
        <f>VLOOKUP(J64,'Lista Zespołów'!$A$4:$E$147,3,FALSE)</f>
        <v>Radomka Radom 4</v>
      </c>
      <c r="F64" t="s">
        <v>22</v>
      </c>
      <c r="G64" s="47">
        <v>19</v>
      </c>
      <c r="H64" s="63" t="str">
        <f>$B$1&amp; 5</f>
        <v>G5</v>
      </c>
      <c r="I64" s="64" t="s">
        <v>21</v>
      </c>
      <c r="J64" s="63" t="str">
        <f>$B$1&amp; 1</f>
        <v>G1</v>
      </c>
    </row>
    <row r="65" spans="1:10" ht="18" x14ac:dyDescent="0.3">
      <c r="A65" s="47">
        <v>28</v>
      </c>
      <c r="B65" s="51" t="str">
        <f>VLOOKUP(H65,'Lista Zespołów'!$A$4:$E$147,3,FALSE)</f>
        <v>Sparta Warszawa 4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G6</v>
      </c>
      <c r="I65" s="64" t="s">
        <v>21</v>
      </c>
      <c r="J65" s="63" t="str">
        <f>$B$1&amp; 11</f>
        <v>G11</v>
      </c>
    </row>
    <row r="66" spans="1:10" ht="18" x14ac:dyDescent="0.3">
      <c r="A66" s="47">
        <v>29</v>
      </c>
      <c r="B66" s="51" t="str">
        <f>VLOOKUP(H66,'Lista Zespołów'!$A$4:$E$147,3,FALSE)</f>
        <v>Sęp Żelechów 3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G7</v>
      </c>
      <c r="I66" s="64" t="s">
        <v>21</v>
      </c>
      <c r="J66" s="63" t="str">
        <f>$B$1&amp; 10</f>
        <v>G10</v>
      </c>
    </row>
    <row r="67" spans="1:10" ht="18" x14ac:dyDescent="0.3">
      <c r="A67" s="47">
        <v>30</v>
      </c>
      <c r="B67" s="51" t="str">
        <f>VLOOKUP(H67,'Lista Zespołów'!$A$4:$E$147,3,FALSE)</f>
        <v>Nike Ostrołęka 3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G8</v>
      </c>
      <c r="I67" s="64" t="s">
        <v>21</v>
      </c>
      <c r="J67" s="63" t="str">
        <f>$B$1&amp; 9</f>
        <v>G9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G12</v>
      </c>
      <c r="I69" s="64" t="s">
        <v>21</v>
      </c>
      <c r="J69" s="63" t="str">
        <f>$B$1&amp; 9</f>
        <v>G9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Nike Ostrołęka 3</v>
      </c>
      <c r="F70" t="s">
        <v>22</v>
      </c>
      <c r="G70" s="47">
        <v>22</v>
      </c>
      <c r="H70" s="63" t="str">
        <f>$B$1&amp; 10</f>
        <v>G10</v>
      </c>
      <c r="I70" s="64" t="s">
        <v>21</v>
      </c>
      <c r="J70" s="63" t="str">
        <f>$B$1&amp; 8</f>
        <v>G8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Sęp Żelechów 3</v>
      </c>
      <c r="F71" t="s">
        <v>22</v>
      </c>
      <c r="G71" s="47">
        <v>23</v>
      </c>
      <c r="H71" s="63" t="str">
        <f>$B$1&amp; 11</f>
        <v>G11</v>
      </c>
      <c r="I71" s="64" t="s">
        <v>21</v>
      </c>
      <c r="J71" s="63" t="str">
        <f>$B$1&amp; 7</f>
        <v>G7</v>
      </c>
    </row>
    <row r="72" spans="1:10" ht="18" x14ac:dyDescent="0.3">
      <c r="A72" s="47">
        <v>34</v>
      </c>
      <c r="B72" s="51" t="str">
        <f>VLOOKUP(H72,'Lista Zespołów'!$A$4:$E$147,3,FALSE)</f>
        <v>Radomka Radom 4</v>
      </c>
      <c r="C72" s="106" t="s">
        <v>21</v>
      </c>
      <c r="D72" s="51" t="str">
        <f>VLOOKUP(J72,'Lista Zespołów'!$A$4:$E$147,3,FALSE)</f>
        <v>Sparta Warszawa 4</v>
      </c>
      <c r="F72" t="s">
        <v>22</v>
      </c>
      <c r="G72" s="105">
        <v>24</v>
      </c>
      <c r="H72" s="63" t="str">
        <f>$B$1&amp; 1</f>
        <v>G1</v>
      </c>
      <c r="I72" s="64" t="s">
        <v>21</v>
      </c>
      <c r="J72" s="63" t="str">
        <f>$B$1&amp; 6</f>
        <v>G6</v>
      </c>
    </row>
    <row r="73" spans="1:10" ht="18" x14ac:dyDescent="0.3">
      <c r="A73" s="47">
        <v>35</v>
      </c>
      <c r="B73" s="51" t="str">
        <f>VLOOKUP(H73,'Lista Zespołów'!$A$4:$E$147,3,FALSE)</f>
        <v>Olimpia Węgrów 3</v>
      </c>
      <c r="C73" s="106" t="s">
        <v>21</v>
      </c>
      <c r="D73" s="51" t="str">
        <f>VLOOKUP(J73,'Lista Zespołów'!$A$4:$E$147,3,FALSE)</f>
        <v>SMS Warszawa 2</v>
      </c>
      <c r="F73" t="s">
        <v>22</v>
      </c>
      <c r="G73" s="105">
        <v>25</v>
      </c>
      <c r="H73" s="63" t="str">
        <f>$B$1&amp; 2</f>
        <v>G2</v>
      </c>
      <c r="I73" s="64" t="s">
        <v>21</v>
      </c>
      <c r="J73" s="63" t="str">
        <f>$B$1&amp; 5</f>
        <v>G5</v>
      </c>
    </row>
    <row r="74" spans="1:10" ht="18" x14ac:dyDescent="0.3">
      <c r="A74" s="47">
        <v>36</v>
      </c>
      <c r="B74" s="51" t="str">
        <f>VLOOKUP(H74,'Lista Zespołów'!$A$4:$E$147,3,FALSE)</f>
        <v>UKS Izabelin</v>
      </c>
      <c r="C74" s="106" t="s">
        <v>21</v>
      </c>
      <c r="D74" s="51" t="str">
        <f>VLOOKUP(J74,'Lista Zespołów'!$A$4:$E$147,3,FALSE)</f>
        <v>MUKS Krótka 2</v>
      </c>
      <c r="F74" t="s">
        <v>22</v>
      </c>
      <c r="G74" s="105">
        <v>26</v>
      </c>
      <c r="H74" s="63" t="str">
        <f t="shared" ref="H74" si="15">$B$1&amp; 3</f>
        <v>G3</v>
      </c>
      <c r="I74" s="64" t="s">
        <v>21</v>
      </c>
      <c r="J74" s="63" t="str">
        <f t="shared" ref="J74" si="16">$B$1&amp; 4</f>
        <v>G4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MUKS Krótka 2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G4</v>
      </c>
      <c r="I76" s="64" t="s">
        <v>21</v>
      </c>
      <c r="J76" s="63" t="str">
        <f>$B$1&amp; 12</f>
        <v>G12</v>
      </c>
    </row>
    <row r="77" spans="1:10" ht="18" x14ac:dyDescent="0.35">
      <c r="A77" s="47">
        <v>38</v>
      </c>
      <c r="B77" s="51" t="str">
        <f>VLOOKUP(H77,'Lista Zespołów'!$A$4:$E$147,3,FALSE)</f>
        <v>SMS Warszawa 2</v>
      </c>
      <c r="C77" s="54" t="s">
        <v>21</v>
      </c>
      <c r="D77" s="51" t="str">
        <f>VLOOKUP(J77,'Lista Zespołów'!$A$4:$E$147,3,FALSE)</f>
        <v>UKS Izabelin</v>
      </c>
      <c r="F77" t="s">
        <v>22</v>
      </c>
      <c r="G77" s="47">
        <v>26</v>
      </c>
      <c r="H77" s="63" t="str">
        <f>$B$1&amp; 5</f>
        <v>G5</v>
      </c>
      <c r="I77" s="64" t="s">
        <v>21</v>
      </c>
      <c r="J77" s="63" t="str">
        <f>$B$1&amp; 3</f>
        <v>G3</v>
      </c>
    </row>
    <row r="78" spans="1:10" ht="18" x14ac:dyDescent="0.35">
      <c r="A78" s="47">
        <v>39</v>
      </c>
      <c r="B78" s="51" t="str">
        <f>VLOOKUP(H78,'Lista Zespołów'!$A$4:$E$147,3,FALSE)</f>
        <v>Sparta Warszawa 4</v>
      </c>
      <c r="C78" s="54" t="s">
        <v>21</v>
      </c>
      <c r="D78" s="51" t="str">
        <f>VLOOKUP(J78,'Lista Zespołów'!$A$4:$E$147,3,FALSE)</f>
        <v>Olimpia Węgrów 3</v>
      </c>
      <c r="F78" t="s">
        <v>22</v>
      </c>
      <c r="G78" s="47">
        <v>27</v>
      </c>
      <c r="H78" s="63" t="str">
        <f>$B$1&amp; 6</f>
        <v>G6</v>
      </c>
      <c r="I78" s="64" t="s">
        <v>21</v>
      </c>
      <c r="J78" s="63" t="str">
        <f>$B$1&amp; 2</f>
        <v>G2</v>
      </c>
    </row>
    <row r="79" spans="1:10" ht="18" x14ac:dyDescent="0.3">
      <c r="A79" s="47">
        <v>40</v>
      </c>
      <c r="B79" s="51" t="str">
        <f>VLOOKUP(H79,'Lista Zespołów'!$A$4:$E$147,3,FALSE)</f>
        <v>Sęp Żelechów 3</v>
      </c>
      <c r="C79" s="106" t="s">
        <v>21</v>
      </c>
      <c r="D79" s="51" t="str">
        <f>VLOOKUP(J79,'Lista Zespołów'!$A$4:$E$147,3,FALSE)</f>
        <v>Radomka Radom 4</v>
      </c>
      <c r="F79" t="s">
        <v>22</v>
      </c>
      <c r="G79" s="105">
        <v>28</v>
      </c>
      <c r="H79" s="63" t="str">
        <f>$B$1&amp; 7</f>
        <v>G7</v>
      </c>
      <c r="I79" s="64" t="s">
        <v>21</v>
      </c>
      <c r="J79" s="63" t="str">
        <f>$B$1&amp; 1</f>
        <v>G1</v>
      </c>
    </row>
    <row r="80" spans="1:10" ht="18" x14ac:dyDescent="0.3">
      <c r="A80" s="47">
        <v>41</v>
      </c>
      <c r="B80" s="51" t="str">
        <f>VLOOKUP(H80,'Lista Zespołów'!$A$4:$E$147,3,FALSE)</f>
        <v>Nike Ostrołęka 3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G8</v>
      </c>
      <c r="I80" s="64" t="s">
        <v>21</v>
      </c>
      <c r="J80" s="63" t="str">
        <f>$B$1&amp; 11</f>
        <v>G11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G9</v>
      </c>
      <c r="I81" s="64" t="s">
        <v>21</v>
      </c>
      <c r="J81" s="63" t="str">
        <f>$B$1&amp; 10</f>
        <v>G10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G12</v>
      </c>
      <c r="I83" s="64" t="s">
        <v>21</v>
      </c>
      <c r="J83" s="63" t="str">
        <f>$B$1&amp; 10</f>
        <v>G10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G11</v>
      </c>
      <c r="I84" s="64" t="s">
        <v>21</v>
      </c>
      <c r="J84" s="63" t="str">
        <f>$B$1&amp; 9</f>
        <v>G9</v>
      </c>
    </row>
    <row r="85" spans="1:10" ht="18" x14ac:dyDescent="0.35">
      <c r="A85" s="47">
        <v>45</v>
      </c>
      <c r="B85" s="51" t="str">
        <f>VLOOKUP(H85,'Lista Zespołów'!$A$4:$E$147,3,FALSE)</f>
        <v>Radomka Radom 4</v>
      </c>
      <c r="C85" s="54" t="s">
        <v>21</v>
      </c>
      <c r="D85" s="51" t="str">
        <f>VLOOKUP(J85,'Lista Zespołów'!$A$4:$E$147,3,FALSE)</f>
        <v>Nike Ostrołęka 3</v>
      </c>
      <c r="F85" t="s">
        <v>22</v>
      </c>
      <c r="G85" s="47">
        <v>27</v>
      </c>
      <c r="H85" s="63" t="str">
        <f>$B$1&amp; 1</f>
        <v>G1</v>
      </c>
      <c r="I85" s="64" t="s">
        <v>21</v>
      </c>
      <c r="J85" s="63" t="str">
        <f>$B$1&amp; 8</f>
        <v>G8</v>
      </c>
    </row>
    <row r="86" spans="1:10" ht="18" x14ac:dyDescent="0.3">
      <c r="A86" s="47">
        <v>46</v>
      </c>
      <c r="B86" s="51" t="str">
        <f>VLOOKUP(H86,'Lista Zespołów'!$A$4:$E$147,3,FALSE)</f>
        <v>Olimpia Węgrów 3</v>
      </c>
      <c r="C86" s="106" t="s">
        <v>21</v>
      </c>
      <c r="D86" s="51" t="str">
        <f>VLOOKUP(J86,'Lista Zespołów'!$A$4:$E$147,3,FALSE)</f>
        <v>Sęp Żelechów 3</v>
      </c>
      <c r="F86" t="s">
        <v>22</v>
      </c>
      <c r="G86" s="105">
        <v>28</v>
      </c>
      <c r="H86" s="63" t="str">
        <f>$B$1&amp; 2</f>
        <v>G2</v>
      </c>
      <c r="I86" s="64" t="s">
        <v>21</v>
      </c>
      <c r="J86" s="63" t="str">
        <f>$B$1&amp; 7</f>
        <v>G7</v>
      </c>
    </row>
    <row r="87" spans="1:10" ht="18" x14ac:dyDescent="0.3">
      <c r="A87" s="47">
        <v>47</v>
      </c>
      <c r="B87" s="51" t="str">
        <f>VLOOKUP(H87,'Lista Zespołów'!$A$4:$E$147,3,FALSE)</f>
        <v>UKS Izabelin</v>
      </c>
      <c r="C87" s="106" t="s">
        <v>21</v>
      </c>
      <c r="D87" s="51" t="str">
        <f>VLOOKUP(J87,'Lista Zespołów'!$A$4:$E$147,3,FALSE)</f>
        <v>Sparta Warszawa 4</v>
      </c>
      <c r="F87" t="s">
        <v>22</v>
      </c>
      <c r="G87" s="105">
        <v>29</v>
      </c>
      <c r="H87" s="63" t="str">
        <f>$B$1&amp; 3</f>
        <v>G3</v>
      </c>
      <c r="I87" s="64" t="s">
        <v>21</v>
      </c>
      <c r="J87" s="63" t="str">
        <f>$B$1&amp; 6</f>
        <v>G6</v>
      </c>
    </row>
    <row r="88" spans="1:10" ht="18" x14ac:dyDescent="0.3">
      <c r="A88" s="47">
        <v>48</v>
      </c>
      <c r="B88" s="51" t="str">
        <f>VLOOKUP(H88,'Lista Zespołów'!$A$4:$E$147,3,FALSE)</f>
        <v>MUKS Krótka 2</v>
      </c>
      <c r="C88" s="106" t="s">
        <v>21</v>
      </c>
      <c r="D88" s="51" t="str">
        <f>VLOOKUP(J88,'Lista Zespołów'!$A$4:$E$147,3,FALSE)</f>
        <v>SMS Warszawa 2</v>
      </c>
      <c r="F88" t="s">
        <v>22</v>
      </c>
      <c r="G88" s="105">
        <v>30</v>
      </c>
      <c r="H88" s="63" t="str">
        <f>$B$1&amp; 4</f>
        <v>G4</v>
      </c>
      <c r="I88" s="64" t="s">
        <v>21</v>
      </c>
      <c r="J88" s="63" t="str">
        <f>$B$1&amp; 5</f>
        <v>G5</v>
      </c>
    </row>
    <row r="90" spans="1:10" ht="17.399999999999999" x14ac:dyDescent="0.3">
      <c r="A90" s="47">
        <v>49</v>
      </c>
      <c r="B90" s="51" t="str">
        <f>VLOOKUP(H90,'Lista Zespołów'!$A$4:$E$147,3,FALSE)</f>
        <v>SMS Warszawa 2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G5</v>
      </c>
      <c r="I90" s="64" t="s">
        <v>21</v>
      </c>
      <c r="J90" s="63" t="str">
        <f>$B$1&amp; 12</f>
        <v>G12</v>
      </c>
    </row>
    <row r="91" spans="1:10" ht="18" x14ac:dyDescent="0.35">
      <c r="A91" s="47">
        <v>50</v>
      </c>
      <c r="B91" s="51" t="str">
        <f>VLOOKUP(H91,'Lista Zespołów'!$A$4:$E$147,3,FALSE)</f>
        <v>Sparta Warszawa 4</v>
      </c>
      <c r="C91" s="54" t="s">
        <v>21</v>
      </c>
      <c r="D91" s="51" t="str">
        <f>VLOOKUP(J91,'Lista Zespołów'!$A$4:$E$147,3,FALSE)</f>
        <v>MUKS Krótka 2</v>
      </c>
      <c r="F91" t="s">
        <v>22</v>
      </c>
      <c r="G91" s="47">
        <v>26</v>
      </c>
      <c r="H91" s="63" t="str">
        <f>$B$1&amp; 6</f>
        <v>G6</v>
      </c>
      <c r="I91" s="64" t="s">
        <v>21</v>
      </c>
      <c r="J91" s="63" t="str">
        <f>$B$1&amp; 4</f>
        <v>G4</v>
      </c>
    </row>
    <row r="92" spans="1:10" ht="18" x14ac:dyDescent="0.35">
      <c r="A92" s="47">
        <v>51</v>
      </c>
      <c r="B92" s="51" t="str">
        <f>VLOOKUP(H92,'Lista Zespołów'!$A$4:$E$147,3,FALSE)</f>
        <v>Sęp Żelechów 3</v>
      </c>
      <c r="C92" s="54" t="s">
        <v>21</v>
      </c>
      <c r="D92" s="51" t="str">
        <f>VLOOKUP(J92,'Lista Zespołów'!$A$4:$E$147,3,FALSE)</f>
        <v>UKS Izabelin</v>
      </c>
      <c r="F92" t="s">
        <v>22</v>
      </c>
      <c r="G92" s="47">
        <v>27</v>
      </c>
      <c r="H92" s="63" t="str">
        <f>$B$1&amp; 7</f>
        <v>G7</v>
      </c>
      <c r="I92" s="64" t="s">
        <v>21</v>
      </c>
      <c r="J92" s="63" t="str">
        <f>$B$1&amp; 3</f>
        <v>G3</v>
      </c>
    </row>
    <row r="93" spans="1:10" ht="18" x14ac:dyDescent="0.3">
      <c r="A93" s="47">
        <v>52</v>
      </c>
      <c r="B93" s="51" t="str">
        <f>VLOOKUP(H93,'Lista Zespołów'!$A$4:$E$147,3,FALSE)</f>
        <v>Nike Ostrołęka 3</v>
      </c>
      <c r="C93" s="106" t="s">
        <v>21</v>
      </c>
      <c r="D93" s="51" t="str">
        <f>VLOOKUP(J93,'Lista Zespołów'!$A$4:$E$147,3,FALSE)</f>
        <v>Olimpia Węgrów 3</v>
      </c>
      <c r="F93" t="s">
        <v>22</v>
      </c>
      <c r="G93" s="105">
        <v>28</v>
      </c>
      <c r="H93" s="63" t="str">
        <f>$B$1&amp; 8</f>
        <v>G8</v>
      </c>
      <c r="I93" s="64" t="s">
        <v>21</v>
      </c>
      <c r="J93" s="63" t="str">
        <f>$B$1&amp; 2</f>
        <v>G2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Radomka Radom 4</v>
      </c>
      <c r="F94" t="s">
        <v>22</v>
      </c>
      <c r="G94" s="105">
        <v>29</v>
      </c>
      <c r="H94" s="63" t="str">
        <f>$B$1&amp; 9</f>
        <v>G9</v>
      </c>
      <c r="I94" s="64" t="s">
        <v>21</v>
      </c>
      <c r="J94" s="63" t="str">
        <f>$B$1&amp; 1</f>
        <v>G1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G10</v>
      </c>
      <c r="I95" s="64" t="s">
        <v>21</v>
      </c>
      <c r="J95" s="63" t="str">
        <f>$B$1&amp; 11</f>
        <v>G11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G12</v>
      </c>
      <c r="I97" s="64" t="s">
        <v>21</v>
      </c>
      <c r="J97" s="63" t="str">
        <f>$B$1&amp; 11</f>
        <v>G11</v>
      </c>
    </row>
    <row r="98" spans="1:10" ht="18" x14ac:dyDescent="0.35">
      <c r="A98" s="47">
        <v>56</v>
      </c>
      <c r="B98" s="51" t="str">
        <f>VLOOKUP(H98,'Lista Zespołów'!$A$4:$E$147,3,FALSE)</f>
        <v>Radomka Radom 4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G1</v>
      </c>
      <c r="I98" s="64" t="s">
        <v>21</v>
      </c>
      <c r="J98" s="63" t="str">
        <f>$B$1&amp; 10</f>
        <v>G10</v>
      </c>
    </row>
    <row r="99" spans="1:10" ht="18" x14ac:dyDescent="0.35">
      <c r="A99" s="47">
        <v>57</v>
      </c>
      <c r="B99" s="51" t="str">
        <f>VLOOKUP(H99,'Lista Zespołów'!$A$4:$E$147,3,FALSE)</f>
        <v>Olimpia Węgrów 3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G2</v>
      </c>
      <c r="I99" s="64" t="s">
        <v>21</v>
      </c>
      <c r="J99" s="63" t="str">
        <f>$B$1&amp; 9</f>
        <v>G9</v>
      </c>
    </row>
    <row r="100" spans="1:10" ht="18" x14ac:dyDescent="0.3">
      <c r="A100" s="47">
        <v>58</v>
      </c>
      <c r="B100" s="51" t="str">
        <f>VLOOKUP(H100,'Lista Zespołów'!$A$4:$E$147,3,FALSE)</f>
        <v>UKS Izabelin</v>
      </c>
      <c r="C100" s="106" t="s">
        <v>21</v>
      </c>
      <c r="D100" s="51" t="str">
        <f>VLOOKUP(J100,'Lista Zespołów'!$A$4:$E$147,3,FALSE)</f>
        <v>Nike Ostrołęka 3</v>
      </c>
      <c r="F100" t="s">
        <v>22</v>
      </c>
      <c r="G100" s="105">
        <v>28</v>
      </c>
      <c r="H100" s="63" t="str">
        <f>$B$1&amp; 3</f>
        <v>G3</v>
      </c>
      <c r="I100" s="64" t="s">
        <v>21</v>
      </c>
      <c r="J100" s="63" t="str">
        <f>$B$1&amp; 8</f>
        <v>G8</v>
      </c>
    </row>
    <row r="101" spans="1:10" ht="18" x14ac:dyDescent="0.3">
      <c r="A101" s="47">
        <v>59</v>
      </c>
      <c r="B101" s="51" t="str">
        <f>VLOOKUP(H101,'Lista Zespołów'!$A$4:$E$147,3,FALSE)</f>
        <v>MUKS Krótka 2</v>
      </c>
      <c r="C101" s="106" t="s">
        <v>21</v>
      </c>
      <c r="D101" s="51" t="str">
        <f>VLOOKUP(J101,'Lista Zespołów'!$A$4:$E$147,3,FALSE)</f>
        <v>Sęp Żelechów 3</v>
      </c>
      <c r="F101" t="s">
        <v>22</v>
      </c>
      <c r="G101" s="105">
        <v>29</v>
      </c>
      <c r="H101" s="63" t="str">
        <f>$B$1&amp; 4</f>
        <v>G4</v>
      </c>
      <c r="I101" s="64" t="s">
        <v>21</v>
      </c>
      <c r="J101" s="63" t="str">
        <f>$B$1&amp; 7</f>
        <v>G7</v>
      </c>
    </row>
    <row r="102" spans="1:10" ht="18" x14ac:dyDescent="0.3">
      <c r="A102" s="47">
        <v>60</v>
      </c>
      <c r="B102" s="51" t="str">
        <f>VLOOKUP(H102,'Lista Zespołów'!$A$4:$E$147,3,FALSE)</f>
        <v>SMS Warszawa 2</v>
      </c>
      <c r="C102" s="106" t="s">
        <v>21</v>
      </c>
      <c r="D102" s="51" t="str">
        <f>VLOOKUP(J102,'Lista Zespołów'!$A$4:$E$147,3,FALSE)</f>
        <v>Sparta Warszawa 4</v>
      </c>
      <c r="F102" t="s">
        <v>22</v>
      </c>
      <c r="G102" s="105">
        <v>30</v>
      </c>
      <c r="H102" s="63" t="str">
        <f>$B$1&amp; 5</f>
        <v>G5</v>
      </c>
      <c r="I102" s="64" t="s">
        <v>21</v>
      </c>
      <c r="J102" s="63" t="str">
        <f>$B$1&amp; 6</f>
        <v>G6</v>
      </c>
    </row>
    <row r="104" spans="1:10" ht="17.399999999999999" x14ac:dyDescent="0.3">
      <c r="A104" s="47">
        <v>61</v>
      </c>
      <c r="B104" s="51" t="str">
        <f>VLOOKUP(H104,'Lista Zespołów'!$A$4:$E$147,3,FALSE)</f>
        <v>Sparta Warszawa 4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G6</v>
      </c>
      <c r="I104" s="64" t="s">
        <v>21</v>
      </c>
      <c r="J104" s="63" t="str">
        <f>$B$1&amp; 12</f>
        <v>G12</v>
      </c>
    </row>
    <row r="105" spans="1:10" ht="18" x14ac:dyDescent="0.35">
      <c r="A105" s="47">
        <v>62</v>
      </c>
      <c r="B105" s="51" t="str">
        <f>VLOOKUP(H105,'Lista Zespołów'!$A$4:$E$147,3,FALSE)</f>
        <v>Sęp Żelechów 3</v>
      </c>
      <c r="C105" s="54" t="s">
        <v>21</v>
      </c>
      <c r="D105" s="51" t="str">
        <f>VLOOKUP(J105,'Lista Zespołów'!$A$4:$E$147,3,FALSE)</f>
        <v>SMS Warszawa 2</v>
      </c>
      <c r="F105" t="s">
        <v>22</v>
      </c>
      <c r="G105" s="47">
        <v>26</v>
      </c>
      <c r="H105" s="63" t="str">
        <f>$B$1&amp; 7</f>
        <v>G7</v>
      </c>
      <c r="I105" s="64" t="s">
        <v>21</v>
      </c>
      <c r="J105" s="63" t="str">
        <f>$B$1&amp; 5</f>
        <v>G5</v>
      </c>
    </row>
    <row r="106" spans="1:10" ht="18" x14ac:dyDescent="0.35">
      <c r="A106" s="47">
        <v>63</v>
      </c>
      <c r="B106" s="51" t="str">
        <f>VLOOKUP(H106,'Lista Zespołów'!$A$4:$E$147,3,FALSE)</f>
        <v>Nike Ostrołęka 3</v>
      </c>
      <c r="C106" s="54" t="s">
        <v>21</v>
      </c>
      <c r="D106" s="51" t="str">
        <f>VLOOKUP(J106,'Lista Zespołów'!$A$4:$E$147,3,FALSE)</f>
        <v>MUKS Krótka 2</v>
      </c>
      <c r="F106" t="s">
        <v>22</v>
      </c>
      <c r="G106" s="47">
        <v>27</v>
      </c>
      <c r="H106" s="63" t="str">
        <f>$B$1&amp; 8</f>
        <v>G8</v>
      </c>
      <c r="I106" s="64" t="s">
        <v>21</v>
      </c>
      <c r="J106" s="63" t="str">
        <f>$B$1&amp; 4</f>
        <v>G4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UKS Izabelin</v>
      </c>
      <c r="F107" t="s">
        <v>22</v>
      </c>
      <c r="G107" s="105">
        <v>28</v>
      </c>
      <c r="H107" s="63" t="str">
        <f>$B$1&amp; 9</f>
        <v>G9</v>
      </c>
      <c r="I107" s="64" t="s">
        <v>21</v>
      </c>
      <c r="J107" s="63" t="str">
        <f>$B$1&amp; 3</f>
        <v>G3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Olimpia Węgrów 3</v>
      </c>
      <c r="F108" t="s">
        <v>22</v>
      </c>
      <c r="G108" s="105">
        <v>29</v>
      </c>
      <c r="H108" s="63" t="str">
        <f>$B$1&amp; 10</f>
        <v>G10</v>
      </c>
      <c r="I108" s="64" t="s">
        <v>21</v>
      </c>
      <c r="J108" s="63" t="str">
        <f>$B$1&amp; 2</f>
        <v>G2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Radomka Radom 4</v>
      </c>
      <c r="F109" t="s">
        <v>22</v>
      </c>
      <c r="G109" s="105">
        <v>30</v>
      </c>
      <c r="H109" s="63" t="str">
        <f>$B$1&amp; 11</f>
        <v>G11</v>
      </c>
      <c r="I109" s="64" t="s">
        <v>21</v>
      </c>
      <c r="J109" s="63" t="str">
        <f>$B$1&amp; 1</f>
        <v>G1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showGridLines="0" zoomScale="60" zoomScaleNormal="60" workbookViewId="0">
      <selection activeCell="R23" sqref="R23"/>
    </sheetView>
  </sheetViews>
  <sheetFormatPr defaultRowHeight="14.4" x14ac:dyDescent="0.3"/>
  <cols>
    <col min="1" max="1" width="9.6640625" customWidth="1"/>
    <col min="2" max="2" width="52.109375" customWidth="1"/>
    <col min="3" max="11" width="15.88671875" customWidth="1"/>
    <col min="12" max="16" width="15.5546875" customWidth="1"/>
    <col min="17" max="18" width="15.88671875" customWidth="1"/>
    <col min="19" max="20" width="15.88671875" hidden="1" customWidth="1"/>
    <col min="21" max="26" width="15.88671875" customWidth="1"/>
  </cols>
  <sheetData>
    <row r="1" spans="1:17" ht="29.4" thickBot="1" x14ac:dyDescent="0.35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7" ht="21.6" thickBot="1" x14ac:dyDescent="0.45">
      <c r="A2" s="3" t="str">
        <f>"Tabela grupy "&amp;B1</f>
        <v>Tabela grupy H</v>
      </c>
      <c r="J2" s="3"/>
    </row>
    <row r="3" spans="1:17" ht="26.25" customHeight="1" x14ac:dyDescent="0.5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89" t="str">
        <f>_xlnm.Criteria</f>
        <v>H</v>
      </c>
      <c r="L3" s="190"/>
      <c r="M3" s="89"/>
      <c r="N3" s="89"/>
      <c r="O3" s="89"/>
      <c r="P3" s="89"/>
      <c r="Q3" s="66"/>
    </row>
    <row r="4" spans="1:17" s="2" customFormat="1" ht="26.25" customHeight="1" x14ac:dyDescent="0.5">
      <c r="A4" s="12">
        <v>1</v>
      </c>
      <c r="B4" s="13" t="str">
        <f>VLOOKUP($B$1&amp;A4,'Lista Zespołów'!$A$4:$E$147,3,FALSE)</f>
        <v>Nike Ostrołęka 2</v>
      </c>
      <c r="C4" s="33">
        <f t="shared" ref="C4:C7" si="0">D4*$E$1+E4*$G$1</f>
        <v>14</v>
      </c>
      <c r="D4" s="34">
        <f>IF($C21&gt;$D21,1,0)+IF($E21&gt;$F21,1,0)+IF($G21&gt;$H21,1,0)+IF($I21&gt;$J21,1,0)+IF($K21&gt;$L21,1,0)+IF($M21&gt;$N21,1,0)+IF(O21&gt;P21,1,0)+IF(Q21&gt;R21,1,0)+IF(S21&gt;T21,1,0)+IF(U21&gt;V21,1,0)+IF(W21&gt;X21,1,0)+IF(Y21&gt;Z21,1,0)</f>
        <v>7</v>
      </c>
      <c r="E4" s="34">
        <f t="shared" ref="E4:E15" si="1">IF($C21&lt;$D21,1,0)+IF($E21&lt;$F21,1,0)+IF($G21&lt;$H21,1,0)+IF($I21&lt;$J21,1,0)+IF($K21&lt;$L21,1,0)+IF(M21&lt;N21,1,0)+IF(O21&lt;P21,1,0)+IF(Q21&lt;R21,1,0)+IF(S21&lt;T21,1,0)+IF(U21&lt;V223,0)+IF(U21&lt;V21,1,0)+IF(W21&lt;X21,1,0)+IF(Y21&lt;Z21,1,0)</f>
        <v>0</v>
      </c>
      <c r="F4" s="34">
        <f t="shared" ref="F4:F15" si="2">E4+D4</f>
        <v>7</v>
      </c>
      <c r="G4" s="34">
        <f>SUM(D$21:D$33)</f>
        <v>105</v>
      </c>
      <c r="H4" s="34">
        <f>SUM(C$21:C$33)</f>
        <v>23</v>
      </c>
      <c r="I4" s="35">
        <f t="shared" ref="I4:I7" si="3">IFERROR(G4/H4,0)</f>
        <v>4.5652173913043477</v>
      </c>
      <c r="K4" s="190"/>
      <c r="L4" s="190"/>
      <c r="M4" s="89"/>
      <c r="N4" s="89"/>
      <c r="O4" s="89"/>
      <c r="P4" s="89"/>
      <c r="Q4" s="66"/>
    </row>
    <row r="5" spans="1:17" s="2" customFormat="1" ht="26.25" customHeight="1" x14ac:dyDescent="0.5">
      <c r="A5" s="14">
        <v>2</v>
      </c>
      <c r="B5" s="15" t="str">
        <f>VLOOKUP($B$1&amp;A5,'Lista Zespołów'!$A$4:$E$147,3,FALSE)</f>
        <v>Atena Warszawa 7</v>
      </c>
      <c r="C5" s="30">
        <f t="shared" si="0"/>
        <v>12</v>
      </c>
      <c r="D5" s="107">
        <f t="shared" ref="D5:D15" si="4">IF($C22&gt;$D22,1,0)+IF($E22&gt;$F22,1,0)+IF($G22&gt;$H22,1,0)+IF($I22&gt;$J22,1,0)+IF($K22&gt;$L22,1,0)+IF($M22&gt;$N22,1,0)+IF(O22&gt;P22,1,0)+IF(Q22&gt;R22,1,0)+IF(S22&gt;T22,1,0)+IF(U22&gt;V22,1,0)+IF(W22&gt;X22,1,0)+IF(Y22&gt;Z22,1,0)</f>
        <v>6</v>
      </c>
      <c r="E5" s="107">
        <f t="shared" si="1"/>
        <v>1</v>
      </c>
      <c r="F5" s="107">
        <f t="shared" si="2"/>
        <v>7</v>
      </c>
      <c r="G5" s="31">
        <f>SUM(F$21:F$33)</f>
        <v>97</v>
      </c>
      <c r="H5" s="31">
        <f>SUM(E$21:E$33)</f>
        <v>41</v>
      </c>
      <c r="I5" s="32">
        <f t="shared" si="3"/>
        <v>2.3658536585365852</v>
      </c>
      <c r="K5" s="190"/>
      <c r="L5" s="190"/>
      <c r="M5" s="89"/>
      <c r="N5" s="89"/>
      <c r="O5" s="89"/>
      <c r="P5" s="89"/>
      <c r="Q5" s="66"/>
    </row>
    <row r="6" spans="1:17" s="2" customFormat="1" ht="26.25" customHeight="1" x14ac:dyDescent="0.5">
      <c r="A6" s="12">
        <v>3</v>
      </c>
      <c r="B6" s="13" t="str">
        <f>VLOOKUP($B$1&amp;A6,'Lista Zespołów'!$A$4:$E$147,3,FALSE)</f>
        <v>Olimp Mińsk Maz. 5</v>
      </c>
      <c r="C6" s="33">
        <f t="shared" si="0"/>
        <v>10</v>
      </c>
      <c r="D6" s="34">
        <f t="shared" si="4"/>
        <v>5</v>
      </c>
      <c r="E6" s="34">
        <f t="shared" si="1"/>
        <v>2</v>
      </c>
      <c r="F6" s="34">
        <f t="shared" si="2"/>
        <v>7</v>
      </c>
      <c r="G6" s="34">
        <f>SUM(H$21:H$33)</f>
        <v>99</v>
      </c>
      <c r="H6" s="34">
        <f>SUM(G$21:G$33)</f>
        <v>39</v>
      </c>
      <c r="I6" s="35">
        <f t="shared" si="3"/>
        <v>2.5384615384615383</v>
      </c>
      <c r="K6" s="190"/>
      <c r="L6" s="190"/>
      <c r="M6" s="89"/>
      <c r="N6" s="89"/>
      <c r="O6" s="89"/>
      <c r="P6" s="89"/>
      <c r="Q6" s="66"/>
    </row>
    <row r="7" spans="1:17" s="2" customFormat="1" ht="26.25" customHeight="1" x14ac:dyDescent="0.5">
      <c r="A7" s="14">
        <v>4</v>
      </c>
      <c r="B7" s="15" t="str">
        <f>VLOOKUP($B$1&amp;A7,'Lista Zespołów'!$A$4:$E$147,3,FALSE)</f>
        <v>Olimp Mińsk Maz. 4</v>
      </c>
      <c r="C7" s="30">
        <f t="shared" si="0"/>
        <v>0</v>
      </c>
      <c r="D7" s="107">
        <f t="shared" si="4"/>
        <v>0</v>
      </c>
      <c r="E7" s="107">
        <f t="shared" si="1"/>
        <v>4</v>
      </c>
      <c r="F7" s="107">
        <f t="shared" si="2"/>
        <v>4</v>
      </c>
      <c r="G7" s="31">
        <f>SUM(J$21:J$33)</f>
        <v>0</v>
      </c>
      <c r="H7" s="31">
        <f>SUM(I$21:I$33)</f>
        <v>60</v>
      </c>
      <c r="I7" s="32">
        <f t="shared" si="3"/>
        <v>0</v>
      </c>
      <c r="K7" s="190"/>
      <c r="L7" s="190"/>
      <c r="M7" s="89"/>
      <c r="N7" s="89"/>
      <c r="O7" s="89"/>
      <c r="P7" s="89"/>
      <c r="Q7" s="66"/>
    </row>
    <row r="8" spans="1:17" s="2" customFormat="1" ht="26.25" customHeight="1" x14ac:dyDescent="0.5">
      <c r="A8" s="12">
        <v>5</v>
      </c>
      <c r="B8" s="13" t="str">
        <f>VLOOKUP($B$1&amp;A8,'Lista Zespołów'!$A$4:$E$147,3,FALSE)</f>
        <v>Nike Ostrołęka 6</v>
      </c>
      <c r="C8" s="33">
        <f>D8*$E$1+E8*$G$1</f>
        <v>0</v>
      </c>
      <c r="D8" s="34">
        <f t="shared" si="4"/>
        <v>0</v>
      </c>
      <c r="E8" s="34">
        <f t="shared" si="1"/>
        <v>4</v>
      </c>
      <c r="F8" s="34">
        <f t="shared" si="2"/>
        <v>4</v>
      </c>
      <c r="G8" s="34">
        <f>SUM(L$21:L$33)</f>
        <v>0</v>
      </c>
      <c r="H8" s="34">
        <f>SUM(K$21:K$33)</f>
        <v>60</v>
      </c>
      <c r="I8" s="35">
        <f>IFERROR(G8/H8,0)</f>
        <v>0</v>
      </c>
      <c r="K8" s="190"/>
      <c r="L8" s="190"/>
      <c r="M8" s="89"/>
      <c r="N8" s="89"/>
      <c r="O8" s="89"/>
      <c r="P8" s="89"/>
      <c r="Q8" s="66"/>
    </row>
    <row r="9" spans="1:17" s="2" customFormat="1" ht="26.25" customHeight="1" x14ac:dyDescent="0.5">
      <c r="A9" s="14">
        <v>6</v>
      </c>
      <c r="B9" s="15" t="str">
        <f>VLOOKUP($B$1&amp;A9,'Lista Zespołów'!$A$4:$E$147,3,FALSE)</f>
        <v>Sparta Warszawa 5</v>
      </c>
      <c r="C9" s="30">
        <f t="shared" ref="C9" si="5">D9*$E$1+E9*$G$1</f>
        <v>0</v>
      </c>
      <c r="D9" s="107">
        <f t="shared" si="4"/>
        <v>0</v>
      </c>
      <c r="E9" s="107">
        <f t="shared" si="1"/>
        <v>4</v>
      </c>
      <c r="F9" s="107">
        <f t="shared" si="2"/>
        <v>4</v>
      </c>
      <c r="G9" s="31">
        <f>SUM(N$21:N$33)</f>
        <v>0</v>
      </c>
      <c r="H9" s="31">
        <f>SUM(M$21:M$33)</f>
        <v>60</v>
      </c>
      <c r="I9" s="32">
        <f t="shared" ref="I9" si="6">IFERROR(G9/H9,0)</f>
        <v>0</v>
      </c>
      <c r="K9" s="190"/>
      <c r="L9" s="190"/>
      <c r="M9" s="89"/>
      <c r="N9" s="89"/>
      <c r="O9" s="89"/>
      <c r="P9" s="89"/>
      <c r="Q9" s="87"/>
    </row>
    <row r="10" spans="1:17" s="2" customFormat="1" ht="26.25" customHeight="1" x14ac:dyDescent="0.5">
      <c r="A10" s="12">
        <v>7</v>
      </c>
      <c r="B10" s="13" t="str">
        <f>VLOOKUP($B$1&amp;A10,'Lista Zespołów'!$A$4:$E$147,3,FALSE)</f>
        <v>MUKS Krótka 4</v>
      </c>
      <c r="C10" s="33">
        <f>D10*$E$1+E10*$G$1</f>
        <v>8</v>
      </c>
      <c r="D10" s="34">
        <f t="shared" si="4"/>
        <v>4</v>
      </c>
      <c r="E10" s="34">
        <f t="shared" si="1"/>
        <v>3</v>
      </c>
      <c r="F10" s="34">
        <f t="shared" si="2"/>
        <v>7</v>
      </c>
      <c r="G10" s="34">
        <f>SUM(P$21:P$33)</f>
        <v>89</v>
      </c>
      <c r="H10" s="34">
        <f>SUM(O$21:O$33)</f>
        <v>47</v>
      </c>
      <c r="I10" s="35">
        <f>IFERROR(G10/H10,0)</f>
        <v>1.8936170212765957</v>
      </c>
      <c r="K10" s="190"/>
      <c r="L10" s="190"/>
      <c r="M10" s="89"/>
      <c r="N10" s="89"/>
      <c r="O10" s="89"/>
      <c r="P10" s="89"/>
      <c r="Q10" s="87"/>
    </row>
    <row r="11" spans="1:17" s="2" customFormat="1" ht="26.25" customHeight="1" x14ac:dyDescent="0.5">
      <c r="A11" s="14">
        <v>8</v>
      </c>
      <c r="B11" s="15" t="str">
        <f>VLOOKUP($B$1&amp;A11,'Lista Zespołów'!$A$4:$E$147,3,FALSE)</f>
        <v>Atena Warszawa 5</v>
      </c>
      <c r="C11" s="30">
        <f t="shared" ref="C11" si="7">D11*$E$1+E11*$G$1</f>
        <v>0</v>
      </c>
      <c r="D11" s="107">
        <f t="shared" si="4"/>
        <v>0</v>
      </c>
      <c r="E11" s="107">
        <f t="shared" si="1"/>
        <v>4</v>
      </c>
      <c r="F11" s="107">
        <f t="shared" si="2"/>
        <v>4</v>
      </c>
      <c r="G11" s="31">
        <f>SUM(R$21:R$33)</f>
        <v>0</v>
      </c>
      <c r="H11" s="31">
        <f>SUM(Q$21:Q$33)</f>
        <v>60</v>
      </c>
      <c r="I11" s="32">
        <f t="shared" ref="I11" si="8">IFERROR(G11/H11,0)</f>
        <v>0</v>
      </c>
      <c r="K11" s="190"/>
      <c r="L11" s="190"/>
      <c r="M11" s="89"/>
      <c r="N11" s="89"/>
      <c r="O11" s="89"/>
      <c r="P11" s="89"/>
      <c r="Q11" s="66"/>
    </row>
    <row r="12" spans="1:17" s="2" customFormat="1" ht="26.25" customHeight="1" x14ac:dyDescent="0.5">
      <c r="A12" s="12">
        <v>9</v>
      </c>
      <c r="B12" s="13">
        <f>VLOOKUP($B$1&amp;A12,'Lista Zespołów'!$A$4:$E$147,3,FALSE)</f>
        <v>0</v>
      </c>
      <c r="C12" s="33">
        <f>D12*$E$1+E12*$G$1</f>
        <v>0</v>
      </c>
      <c r="D12" s="34">
        <f t="shared" si="4"/>
        <v>0</v>
      </c>
      <c r="E12" s="34">
        <f t="shared" si="1"/>
        <v>0</v>
      </c>
      <c r="F12" s="34">
        <f t="shared" si="2"/>
        <v>0</v>
      </c>
      <c r="G12" s="34">
        <f>SUM(T$21:T$33)</f>
        <v>0</v>
      </c>
      <c r="H12" s="34">
        <f>SUM(S$21:S$33)</f>
        <v>0</v>
      </c>
      <c r="I12" s="35">
        <f>IFERROR(G12/H12,0)</f>
        <v>0</v>
      </c>
      <c r="K12" s="110"/>
      <c r="L12" s="110"/>
      <c r="M12" s="110"/>
      <c r="N12" s="110"/>
      <c r="O12" s="110"/>
      <c r="P12" s="110"/>
      <c r="Q12" s="108"/>
    </row>
    <row r="13" spans="1:17" s="2" customFormat="1" ht="26.25" customHeight="1" x14ac:dyDescent="0.5">
      <c r="A13" s="14">
        <v>10</v>
      </c>
      <c r="B13" s="15">
        <f>VLOOKUP($B$1&amp;A13,'Lista Zespołów'!$A$4:$E$147,3,FALSE)</f>
        <v>0</v>
      </c>
      <c r="C13" s="30">
        <f t="shared" ref="C13" si="9">D13*$E$1+E13*$G$1</f>
        <v>0</v>
      </c>
      <c r="D13" s="107">
        <f t="shared" si="4"/>
        <v>0</v>
      </c>
      <c r="E13" s="107">
        <f t="shared" si="1"/>
        <v>0</v>
      </c>
      <c r="F13" s="107">
        <f t="shared" si="2"/>
        <v>0</v>
      </c>
      <c r="G13" s="31">
        <f>SUM(V$21:V$33)</f>
        <v>0</v>
      </c>
      <c r="H13" s="31">
        <f>SUM(U$21:U$33)</f>
        <v>0</v>
      </c>
      <c r="I13" s="32">
        <f t="shared" ref="I13" si="10">IFERROR(G13/H13,0)</f>
        <v>0</v>
      </c>
      <c r="K13" s="110"/>
      <c r="L13" s="110"/>
      <c r="M13" s="110"/>
      <c r="N13" s="110"/>
      <c r="O13" s="110"/>
      <c r="P13" s="110"/>
      <c r="Q13" s="108"/>
    </row>
    <row r="14" spans="1:17" s="2" customFormat="1" ht="26.25" customHeight="1" x14ac:dyDescent="0.5">
      <c r="A14" s="12">
        <v>11</v>
      </c>
      <c r="B14" s="13">
        <f>VLOOKUP($B$1&amp;A14,'Lista Zespołów'!$A$4:$E$147,3,FALSE)</f>
        <v>0</v>
      </c>
      <c r="C14" s="33">
        <f>D14*$E$1+E14*$G$1</f>
        <v>0</v>
      </c>
      <c r="D14" s="34">
        <f t="shared" si="4"/>
        <v>0</v>
      </c>
      <c r="E14" s="34">
        <f t="shared" si="1"/>
        <v>0</v>
      </c>
      <c r="F14" s="34">
        <f t="shared" si="2"/>
        <v>0</v>
      </c>
      <c r="G14" s="34">
        <f>SUM(X$21:X$33)</f>
        <v>0</v>
      </c>
      <c r="H14" s="34">
        <f>SUM(W$21:W$33)</f>
        <v>0</v>
      </c>
      <c r="I14" s="35">
        <f>IFERROR(G14/H14,0)</f>
        <v>0</v>
      </c>
      <c r="K14" s="110"/>
      <c r="L14" s="110"/>
      <c r="M14" s="110"/>
      <c r="N14" s="110"/>
      <c r="O14" s="110"/>
      <c r="P14" s="110"/>
      <c r="Q14" s="108"/>
    </row>
    <row r="15" spans="1:17" s="2" customFormat="1" ht="26.25" customHeight="1" x14ac:dyDescent="0.5">
      <c r="A15" s="14">
        <v>12</v>
      </c>
      <c r="B15" s="118">
        <f>VLOOKUP($B$1&amp;A15,'Lista Zespołów'!$A$4:$E$147,3,FALSE)</f>
        <v>0</v>
      </c>
      <c r="C15" s="30">
        <f t="shared" ref="C15" si="11">D15*$E$1+E15*$G$1</f>
        <v>0</v>
      </c>
      <c r="D15" s="107">
        <f t="shared" si="4"/>
        <v>0</v>
      </c>
      <c r="E15" s="107">
        <f t="shared" si="1"/>
        <v>0</v>
      </c>
      <c r="F15" s="107">
        <f t="shared" si="2"/>
        <v>0</v>
      </c>
      <c r="G15" s="31">
        <f>SUM(Z$21:Z$33)</f>
        <v>0</v>
      </c>
      <c r="H15" s="31">
        <f>SUM(Y$21:Y$33)</f>
        <v>0</v>
      </c>
      <c r="I15" s="32">
        <f t="shared" ref="I15" si="12">IFERROR(G15/H15,0)</f>
        <v>0</v>
      </c>
      <c r="K15" s="110"/>
      <c r="L15" s="110"/>
      <c r="M15" s="110"/>
      <c r="N15" s="110"/>
      <c r="O15" s="110"/>
      <c r="P15" s="110"/>
      <c r="Q15" s="108"/>
    </row>
    <row r="16" spans="1:17" s="2" customFormat="1" x14ac:dyDescent="0.3">
      <c r="A16" s="10"/>
      <c r="B16" s="1"/>
      <c r="C16" s="8"/>
    </row>
    <row r="17" spans="1:26" s="2" customFormat="1" ht="21" x14ac:dyDescent="0.4">
      <c r="A17" s="3" t="str">
        <f>"Mecze grupy "&amp;$B$1</f>
        <v>Mecze grupy H</v>
      </c>
      <c r="B17"/>
      <c r="C17"/>
      <c r="D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6" s="2" customFormat="1" ht="18.75" customHeight="1" thickBot="1" x14ac:dyDescent="0.35">
      <c r="A18" s="179" t="s">
        <v>17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26" s="2" customFormat="1" ht="25.8" x14ac:dyDescent="0.5">
      <c r="A19" s="16" t="s">
        <v>9</v>
      </c>
      <c r="B19" s="18"/>
      <c r="C19" s="181">
        <v>1</v>
      </c>
      <c r="D19" s="182"/>
      <c r="E19" s="181">
        <v>2</v>
      </c>
      <c r="F19" s="182"/>
      <c r="G19" s="181">
        <v>3</v>
      </c>
      <c r="H19" s="182"/>
      <c r="I19" s="191">
        <v>4</v>
      </c>
      <c r="J19" s="192"/>
      <c r="K19" s="193">
        <v>5</v>
      </c>
      <c r="L19" s="194"/>
      <c r="M19" s="195">
        <v>6</v>
      </c>
      <c r="N19" s="196"/>
      <c r="O19" s="183">
        <v>7</v>
      </c>
      <c r="P19" s="184"/>
      <c r="Q19" s="195">
        <v>8</v>
      </c>
      <c r="R19" s="196"/>
      <c r="S19" s="183">
        <v>9</v>
      </c>
      <c r="T19" s="184"/>
      <c r="U19" s="183">
        <v>10</v>
      </c>
      <c r="V19" s="184"/>
      <c r="W19" s="183">
        <v>11</v>
      </c>
      <c r="X19" s="184"/>
      <c r="Y19" s="183">
        <v>12</v>
      </c>
      <c r="Z19" s="184"/>
    </row>
    <row r="20" spans="1:26" s="2" customFormat="1" ht="51.75" customHeight="1" thickBot="1" x14ac:dyDescent="0.35">
      <c r="A20" s="17"/>
      <c r="B20" s="65" t="s">
        <v>1</v>
      </c>
      <c r="C20" s="177" t="str">
        <f>VLOOKUP($B$1&amp;C19,'Lista Zespołów'!$A$4:$E$147,3,FALSE)</f>
        <v>Nike Ostrołęka 2</v>
      </c>
      <c r="D20" s="178"/>
      <c r="E20" s="177" t="str">
        <f>VLOOKUP($B$1&amp;E19,'Lista Zespołów'!$A$4:$E$147,3,FALSE)</f>
        <v>Atena Warszawa 7</v>
      </c>
      <c r="F20" s="178"/>
      <c r="G20" s="177" t="str">
        <f>VLOOKUP($B$1&amp;G19,'Lista Zespołów'!$A$4:$E$147,3,FALSE)</f>
        <v>Olimp Mińsk Maz. 5</v>
      </c>
      <c r="H20" s="178"/>
      <c r="I20" s="177" t="str">
        <f>VLOOKUP($B$1&amp;I19,'Lista Zespołów'!$A$4:$E$147,3,FALSE)</f>
        <v>Olimp Mińsk Maz. 4</v>
      </c>
      <c r="J20" s="178"/>
      <c r="K20" s="185" t="str">
        <f>VLOOKUP($B$1&amp;K19,'Lista Zespołów'!$A$4:$E$147,3,FALSE)</f>
        <v>Nike Ostrołęka 6</v>
      </c>
      <c r="L20" s="186"/>
      <c r="M20" s="177" t="str">
        <f>VLOOKUP($B$1&amp;M19,'Lista Zespołów'!$A$4:$E$147,3,FALSE)</f>
        <v>Sparta Warszawa 5</v>
      </c>
      <c r="N20" s="178"/>
      <c r="O20" s="177" t="str">
        <f>VLOOKUP($B$1&amp;O19,'Lista Zespołów'!$A$4:$E$147,3,FALSE)</f>
        <v>MUKS Krótka 4</v>
      </c>
      <c r="P20" s="178"/>
      <c r="Q20" s="177" t="str">
        <f>VLOOKUP($B$1&amp;Q19,'Lista Zespołów'!$A$4:$E$147,3,FALSE)</f>
        <v>Atena Warszawa 5</v>
      </c>
      <c r="R20" s="178"/>
      <c r="S20" s="177">
        <f>VLOOKUP($B$1&amp;S19,'Lista Zespołów'!$A$4:$E$147,3,FALSE)</f>
        <v>0</v>
      </c>
      <c r="T20" s="178"/>
      <c r="U20" s="177">
        <f>VLOOKUP($B$1&amp;U19,'Lista Zespołów'!$A$4:$E$147,3,FALSE)</f>
        <v>0</v>
      </c>
      <c r="V20" s="178"/>
      <c r="W20" s="177">
        <f>VLOOKUP($B$1&amp;W19,'Lista Zespołów'!$A$4:$E$147,3,FALSE)</f>
        <v>0</v>
      </c>
      <c r="X20" s="178"/>
      <c r="Y20" s="177">
        <f>VLOOKUP($B$1&amp;Y19,'Lista Zespołów'!$A$4:$E$147,3,FALSE)</f>
        <v>0</v>
      </c>
      <c r="Z20" s="178"/>
    </row>
    <row r="21" spans="1:26" s="2" customFormat="1" ht="73.5" customHeight="1" thickBot="1" x14ac:dyDescent="0.35">
      <c r="A21" s="67">
        <v>1</v>
      </c>
      <c r="B21" s="74" t="str">
        <f>VLOOKUP($B$1&amp;A21,'Lista Zespołów'!$A$4:$E$147,3,FALSE)</f>
        <v>Nike Ostrołęka 2</v>
      </c>
      <c r="C21" s="125" t="s">
        <v>16</v>
      </c>
      <c r="D21" s="126" t="s">
        <v>16</v>
      </c>
      <c r="E21" s="19">
        <v>15</v>
      </c>
      <c r="F21" s="27">
        <v>5</v>
      </c>
      <c r="G21" s="19">
        <v>15</v>
      </c>
      <c r="H21" s="27">
        <v>13</v>
      </c>
      <c r="I21" s="19">
        <v>15</v>
      </c>
      <c r="J21" s="27">
        <v>0</v>
      </c>
      <c r="K21" s="19">
        <v>15</v>
      </c>
      <c r="L21" s="27">
        <v>0</v>
      </c>
      <c r="M21" s="19">
        <v>15</v>
      </c>
      <c r="N21" s="27">
        <v>0</v>
      </c>
      <c r="O21" s="129">
        <v>15</v>
      </c>
      <c r="P21" s="103">
        <v>5</v>
      </c>
      <c r="Q21" s="129">
        <v>15</v>
      </c>
      <c r="R21" s="103">
        <v>0</v>
      </c>
      <c r="S21" s="129"/>
      <c r="T21" s="103"/>
      <c r="U21" s="129"/>
      <c r="V21" s="119"/>
      <c r="W21" s="131"/>
      <c r="X21" s="27"/>
      <c r="Y21" s="19"/>
      <c r="Z21" s="27"/>
    </row>
    <row r="22" spans="1:26" s="2" customFormat="1" ht="73.5" customHeight="1" thickBot="1" x14ac:dyDescent="0.35">
      <c r="A22" s="68">
        <v>2</v>
      </c>
      <c r="B22" s="75" t="str">
        <f>VLOOKUP($B$1&amp;A22,'Lista Zespołów'!$A$4:$E$147,3,FALSE)</f>
        <v>Atena Warszawa 7</v>
      </c>
      <c r="C22" s="71">
        <f>IF(F21="","",F21)</f>
        <v>5</v>
      </c>
      <c r="D22" s="72">
        <f>IF(E21="","",E21)</f>
        <v>15</v>
      </c>
      <c r="E22" s="123" t="s">
        <v>16</v>
      </c>
      <c r="F22" s="127" t="s">
        <v>16</v>
      </c>
      <c r="G22" s="23">
        <v>15</v>
      </c>
      <c r="H22" s="28">
        <v>11</v>
      </c>
      <c r="I22" s="23">
        <v>15</v>
      </c>
      <c r="J22" s="28">
        <v>0</v>
      </c>
      <c r="K22" s="23">
        <v>15</v>
      </c>
      <c r="L22" s="28">
        <v>0</v>
      </c>
      <c r="M22" s="23">
        <v>15</v>
      </c>
      <c r="N22" s="28">
        <v>0</v>
      </c>
      <c r="O22" s="130">
        <v>17</v>
      </c>
      <c r="P22" s="121">
        <v>15</v>
      </c>
      <c r="Q22" s="130">
        <v>15</v>
      </c>
      <c r="R22" s="121">
        <v>0</v>
      </c>
      <c r="S22" s="130"/>
      <c r="T22" s="121"/>
      <c r="U22" s="130"/>
      <c r="V22" s="120"/>
      <c r="W22" s="130"/>
      <c r="X22" s="28"/>
      <c r="Y22" s="23"/>
      <c r="Z22" s="28"/>
    </row>
    <row r="23" spans="1:26" s="2" customFormat="1" ht="73.5" customHeight="1" thickBot="1" x14ac:dyDescent="0.35">
      <c r="A23" s="69">
        <v>3</v>
      </c>
      <c r="B23" s="76" t="str">
        <f>VLOOKUP($B$1&amp;A23,'Lista Zespołów'!$A$4:$E$147,3,FALSE)</f>
        <v>Olimp Mińsk Maz. 5</v>
      </c>
      <c r="C23" s="70">
        <f>IF(H21="","",H21)</f>
        <v>13</v>
      </c>
      <c r="D23" s="73">
        <f>IF(G21="","",G21)</f>
        <v>15</v>
      </c>
      <c r="E23" s="70">
        <f>IF(H22="","",H22)</f>
        <v>11</v>
      </c>
      <c r="F23" s="73">
        <f>IF(G22="","",G22)</f>
        <v>15</v>
      </c>
      <c r="G23" s="128" t="s">
        <v>16</v>
      </c>
      <c r="H23" s="126" t="s">
        <v>16</v>
      </c>
      <c r="I23" s="24">
        <v>15</v>
      </c>
      <c r="J23" s="27">
        <v>0</v>
      </c>
      <c r="K23" s="24">
        <v>15</v>
      </c>
      <c r="L23" s="27">
        <v>0</v>
      </c>
      <c r="M23" s="24">
        <v>15</v>
      </c>
      <c r="N23" s="27">
        <v>0</v>
      </c>
      <c r="O23" s="131">
        <v>15</v>
      </c>
      <c r="P23" s="103">
        <v>9</v>
      </c>
      <c r="Q23" s="131">
        <v>15</v>
      </c>
      <c r="R23" s="103">
        <v>0</v>
      </c>
      <c r="S23" s="131"/>
      <c r="T23" s="103"/>
      <c r="U23" s="131"/>
      <c r="V23" s="119"/>
      <c r="W23" s="131"/>
      <c r="X23" s="27"/>
      <c r="Y23" s="24"/>
      <c r="Z23" s="27"/>
    </row>
    <row r="24" spans="1:26" s="2" customFormat="1" ht="73.5" customHeight="1" thickBot="1" x14ac:dyDescent="0.35">
      <c r="A24" s="174">
        <v>4</v>
      </c>
      <c r="B24" s="75" t="str">
        <f>VLOOKUP($B$1&amp;A24,'Lista Zespołów'!$A$4:$E$147,3,FALSE)</f>
        <v>Olimp Mińsk Maz. 4</v>
      </c>
      <c r="C24" s="71">
        <f>IF(J21="","",J21)</f>
        <v>0</v>
      </c>
      <c r="D24" s="72">
        <f>IF(I21="","",I21)</f>
        <v>15</v>
      </c>
      <c r="E24" s="71">
        <f>IF(J22="","",J22)</f>
        <v>0</v>
      </c>
      <c r="F24" s="72">
        <f>IF(I22="","",I22)</f>
        <v>15</v>
      </c>
      <c r="G24" s="71">
        <f>IF(J23="","",J23)</f>
        <v>0</v>
      </c>
      <c r="H24" s="72">
        <f>IF(I23="","",I23)</f>
        <v>15</v>
      </c>
      <c r="I24" s="123" t="s">
        <v>16</v>
      </c>
      <c r="J24" s="127" t="s">
        <v>16</v>
      </c>
      <c r="K24" s="23">
        <v>0</v>
      </c>
      <c r="L24" s="28">
        <v>0</v>
      </c>
      <c r="M24" s="23">
        <v>0</v>
      </c>
      <c r="N24" s="28">
        <v>0</v>
      </c>
      <c r="O24" s="130">
        <v>0</v>
      </c>
      <c r="P24" s="121">
        <v>15</v>
      </c>
      <c r="Q24" s="130">
        <v>0</v>
      </c>
      <c r="R24" s="121">
        <v>0</v>
      </c>
      <c r="S24" s="130"/>
      <c r="T24" s="121"/>
      <c r="U24" s="130"/>
      <c r="V24" s="120"/>
      <c r="W24" s="130"/>
      <c r="X24" s="28"/>
      <c r="Y24" s="23"/>
      <c r="Z24" s="28"/>
    </row>
    <row r="25" spans="1:26" s="2" customFormat="1" ht="73.5" customHeight="1" thickBot="1" x14ac:dyDescent="0.35">
      <c r="A25" s="174">
        <v>5</v>
      </c>
      <c r="B25" s="75" t="str">
        <f>VLOOKUP($B$1&amp;A25,'Lista Zespołów'!$A$4:$E$147,3,FALSE)</f>
        <v>Nike Ostrołęka 6</v>
      </c>
      <c r="C25" s="71">
        <f>IF(L21="","",L21)</f>
        <v>0</v>
      </c>
      <c r="D25" s="72">
        <f>IF(K21="","",K21)</f>
        <v>15</v>
      </c>
      <c r="E25" s="71">
        <f>IF(L22="","",L22)</f>
        <v>0</v>
      </c>
      <c r="F25" s="72">
        <f>IF(K22="","",K22)</f>
        <v>15</v>
      </c>
      <c r="G25" s="71">
        <f>IF(L23="","",L23)</f>
        <v>0</v>
      </c>
      <c r="H25" s="72">
        <f>IF(K23="","",K23)</f>
        <v>15</v>
      </c>
      <c r="I25" s="71">
        <f>IF(L24="","",L24)</f>
        <v>0</v>
      </c>
      <c r="J25" s="72">
        <f>IF(K24="","",K24)</f>
        <v>0</v>
      </c>
      <c r="K25" s="123" t="s">
        <v>16</v>
      </c>
      <c r="L25" s="122" t="s">
        <v>16</v>
      </c>
      <c r="M25" s="24">
        <v>0</v>
      </c>
      <c r="N25" s="27">
        <v>0</v>
      </c>
      <c r="O25" s="131">
        <v>0</v>
      </c>
      <c r="P25" s="103">
        <v>15</v>
      </c>
      <c r="Q25" s="131">
        <v>0</v>
      </c>
      <c r="R25" s="103">
        <v>0</v>
      </c>
      <c r="S25" s="131"/>
      <c r="T25" s="103"/>
      <c r="U25" s="131"/>
      <c r="V25" s="119"/>
      <c r="W25" s="131"/>
      <c r="X25" s="27"/>
      <c r="Y25" s="23"/>
      <c r="Z25" s="28"/>
    </row>
    <row r="26" spans="1:26" s="2" customFormat="1" ht="73.5" customHeight="1" thickBot="1" x14ac:dyDescent="0.35">
      <c r="A26" s="174">
        <v>6</v>
      </c>
      <c r="B26" s="75" t="str">
        <f>VLOOKUP($B$1&amp;A26,'Lista Zespołów'!$A$4:$E$147,3,FALSE)</f>
        <v>Sparta Warszawa 5</v>
      </c>
      <c r="C26" s="71">
        <f>IF(N21="","",N21)</f>
        <v>0</v>
      </c>
      <c r="D26" s="72">
        <f>IF(M21="","",M21)</f>
        <v>15</v>
      </c>
      <c r="E26" s="71">
        <f>IF(N22="","",N22)</f>
        <v>0</v>
      </c>
      <c r="F26" s="72">
        <f>IF(M22="","",M22)</f>
        <v>15</v>
      </c>
      <c r="G26" s="71">
        <f>IF(N23="","",N23)</f>
        <v>0</v>
      </c>
      <c r="H26" s="72">
        <f>IF(M23="","",M23)</f>
        <v>15</v>
      </c>
      <c r="I26" s="71">
        <f>IF(N$24="","",N$24)</f>
        <v>0</v>
      </c>
      <c r="J26" s="72">
        <f>IF(M24="","",M24)</f>
        <v>0</v>
      </c>
      <c r="K26" s="71">
        <f>IF(N25="","",N25)</f>
        <v>0</v>
      </c>
      <c r="L26" s="72">
        <f>IF(M25="","",M25)</f>
        <v>0</v>
      </c>
      <c r="M26" s="123" t="s">
        <v>16</v>
      </c>
      <c r="N26" s="122" t="s">
        <v>16</v>
      </c>
      <c r="O26" s="130">
        <v>0</v>
      </c>
      <c r="P26" s="135">
        <v>15</v>
      </c>
      <c r="Q26" s="130">
        <v>0</v>
      </c>
      <c r="R26" s="135">
        <v>0</v>
      </c>
      <c r="S26" s="130"/>
      <c r="T26" s="135"/>
      <c r="U26" s="130"/>
      <c r="V26" s="136"/>
      <c r="W26" s="130"/>
      <c r="X26" s="28"/>
      <c r="Y26" s="132"/>
      <c r="Z26" s="134"/>
    </row>
    <row r="27" spans="1:26" s="2" customFormat="1" ht="73.5" customHeight="1" thickBot="1" x14ac:dyDescent="0.35">
      <c r="A27" s="68">
        <v>7</v>
      </c>
      <c r="B27" s="75" t="str">
        <f>VLOOKUP($B$1&amp;A27,'Lista Zespołów'!$A$4:$E$147,3,FALSE)</f>
        <v>MUKS Krótka 4</v>
      </c>
      <c r="C27" s="71">
        <f>IF(P21="","",P21)</f>
        <v>5</v>
      </c>
      <c r="D27" s="72">
        <f>IF(O21="","",O21)</f>
        <v>15</v>
      </c>
      <c r="E27" s="71">
        <f>IF(P22="","",P22)</f>
        <v>15</v>
      </c>
      <c r="F27" s="72">
        <f>IF(O22="","",O22)</f>
        <v>17</v>
      </c>
      <c r="G27" s="71">
        <f>IF(P$23="","",P$23)</f>
        <v>9</v>
      </c>
      <c r="H27" s="72">
        <f>IF(O$23="","",O$23)</f>
        <v>15</v>
      </c>
      <c r="I27" s="71">
        <f>IF(P24="","",P24)</f>
        <v>15</v>
      </c>
      <c r="J27" s="72">
        <f>IF(O$24="","",O$24)</f>
        <v>0</v>
      </c>
      <c r="K27" s="71">
        <f>IF(P$25="","",P$25)</f>
        <v>15</v>
      </c>
      <c r="L27" s="72">
        <f>IF(O$25="","",O$25)</f>
        <v>0</v>
      </c>
      <c r="M27" s="71">
        <f>IF(P$26="","",P$26)</f>
        <v>15</v>
      </c>
      <c r="N27" s="72">
        <f>IF(O$26="","",O$26)</f>
        <v>0</v>
      </c>
      <c r="O27" s="123" t="s">
        <v>16</v>
      </c>
      <c r="P27" s="122" t="s">
        <v>16</v>
      </c>
      <c r="Q27" s="130">
        <v>15</v>
      </c>
      <c r="R27" s="135">
        <v>0</v>
      </c>
      <c r="S27" s="130"/>
      <c r="T27" s="135"/>
      <c r="U27" s="130"/>
      <c r="V27" s="136"/>
      <c r="W27" s="130"/>
      <c r="X27" s="135"/>
      <c r="Y27" s="132"/>
      <c r="Z27" s="133"/>
    </row>
    <row r="28" spans="1:26" s="2" customFormat="1" ht="73.5" customHeight="1" thickBot="1" x14ac:dyDescent="0.35">
      <c r="A28" s="174">
        <v>8</v>
      </c>
      <c r="B28" s="75" t="str">
        <f>VLOOKUP($B$1&amp;A28,'Lista Zespołów'!$A$4:$E$147,3,FALSE)</f>
        <v>Atena Warszawa 5</v>
      </c>
      <c r="C28" s="71">
        <f>IF(R21="","",R21)</f>
        <v>0</v>
      </c>
      <c r="D28" s="72">
        <f>IF(Q21="","",Q21)</f>
        <v>15</v>
      </c>
      <c r="E28" s="71">
        <f>IF(R22="","",R22)</f>
        <v>0</v>
      </c>
      <c r="F28" s="72">
        <f>IF(Q22="","",Q22)</f>
        <v>15</v>
      </c>
      <c r="G28" s="71">
        <f>IF(R$23="","",R$23)</f>
        <v>0</v>
      </c>
      <c r="H28" s="72">
        <f>IF(Q$23="","",Q$23)</f>
        <v>15</v>
      </c>
      <c r="I28" s="71">
        <f>IF(R24="","",R24)</f>
        <v>0</v>
      </c>
      <c r="J28" s="72">
        <f>IF(Q$24="","",Q$24)</f>
        <v>0</v>
      </c>
      <c r="K28" s="71">
        <f>IF(R$25="","",R$25)</f>
        <v>0</v>
      </c>
      <c r="L28" s="72">
        <f>IF(Q$25="","",Q$25)</f>
        <v>0</v>
      </c>
      <c r="M28" s="71">
        <f>IF(R$26="","",R$26)</f>
        <v>0</v>
      </c>
      <c r="N28" s="72">
        <f>IF(Q$26="","",Q$26)</f>
        <v>0</v>
      </c>
      <c r="O28" s="71">
        <f>IF($R$27="","",$R$27)</f>
        <v>0</v>
      </c>
      <c r="P28" s="72">
        <f>IF($Q$27="","",$Q$27)</f>
        <v>15</v>
      </c>
      <c r="Q28" s="123" t="s">
        <v>16</v>
      </c>
      <c r="R28" s="122" t="s">
        <v>16</v>
      </c>
      <c r="S28" s="130"/>
      <c r="T28" s="135"/>
      <c r="U28" s="130"/>
      <c r="V28" s="136"/>
      <c r="W28" s="130"/>
      <c r="X28" s="135"/>
      <c r="Y28" s="23"/>
      <c r="Z28" s="121"/>
    </row>
    <row r="29" spans="1:26" s="2" customFormat="1" ht="43.2" customHeight="1" thickBot="1" x14ac:dyDescent="0.35">
      <c r="A29" s="68">
        <v>9</v>
      </c>
      <c r="B29" s="75">
        <f>VLOOKUP($B$1&amp;A29,'Lista Zespołów'!$A$4:$E$147,3,FALSE)</f>
        <v>0</v>
      </c>
      <c r="C29" s="71" t="str">
        <f>IF(T21="","",T21)</f>
        <v/>
      </c>
      <c r="D29" s="72" t="str">
        <f>IF(S21="","",S21)</f>
        <v/>
      </c>
      <c r="E29" s="71" t="str">
        <f>IF(T22="","",T22)</f>
        <v/>
      </c>
      <c r="F29" s="72" t="str">
        <f>IF(S22="","",S22)</f>
        <v/>
      </c>
      <c r="G29" s="71" t="str">
        <f>IF(T$23="","",T$23)</f>
        <v/>
      </c>
      <c r="H29" s="72" t="str">
        <f>IF(S$23="","",S$23)</f>
        <v/>
      </c>
      <c r="I29" s="71" t="str">
        <f>IF(T24="","",T24)</f>
        <v/>
      </c>
      <c r="J29" s="72" t="str">
        <f>IF(S$24="","",S$24)</f>
        <v/>
      </c>
      <c r="K29" s="71" t="str">
        <f>IF(T$25="","",T$25)</f>
        <v/>
      </c>
      <c r="L29" s="72" t="str">
        <f>IF(S$25="","",S$25)</f>
        <v/>
      </c>
      <c r="M29" s="71" t="str">
        <f>IF(T$26="","",T$26)</f>
        <v/>
      </c>
      <c r="N29" s="72" t="str">
        <f>IF(S$26="","",S$26)</f>
        <v/>
      </c>
      <c r="O29" s="71" t="str">
        <f>IF($T$27="","",$T$27)</f>
        <v/>
      </c>
      <c r="P29" s="72" t="str">
        <f>IF($S$27="","",$S$27)</f>
        <v/>
      </c>
      <c r="Q29" s="71" t="str">
        <f>IF($T$28="","",$T$28)</f>
        <v/>
      </c>
      <c r="R29" s="72" t="str">
        <f>IF($S$28="","",$S$28)</f>
        <v/>
      </c>
      <c r="S29" s="123" t="s">
        <v>16</v>
      </c>
      <c r="T29" s="122" t="s">
        <v>16</v>
      </c>
      <c r="U29" s="130"/>
      <c r="V29" s="136"/>
      <c r="W29" s="130"/>
      <c r="X29" s="135"/>
      <c r="Y29" s="23"/>
      <c r="Z29" s="121"/>
    </row>
    <row r="30" spans="1:26" s="2" customFormat="1" ht="73.5" customHeight="1" thickBot="1" x14ac:dyDescent="0.35">
      <c r="A30" s="68">
        <v>10</v>
      </c>
      <c r="B30" s="75">
        <f>VLOOKUP($B$1&amp;A30,'Lista Zespołów'!$A$4:$E$147,3,FALSE)</f>
        <v>0</v>
      </c>
      <c r="C30" s="71" t="str">
        <f>IF(V21="","",V21)</f>
        <v/>
      </c>
      <c r="D30" s="72" t="str">
        <f>IF(U21="","",U21)</f>
        <v/>
      </c>
      <c r="E30" s="71" t="str">
        <f>IF(V22="","",V22)</f>
        <v/>
      </c>
      <c r="F30" s="72" t="str">
        <f>IF(U22="","",U22)</f>
        <v/>
      </c>
      <c r="G30" s="71" t="str">
        <f>IF(V$23="","",V$23)</f>
        <v/>
      </c>
      <c r="H30" s="72" t="str">
        <f>IF(U$23="","",U$23)</f>
        <v/>
      </c>
      <c r="I30" s="71" t="str">
        <f>IF(V24="","",V24)</f>
        <v/>
      </c>
      <c r="J30" s="72" t="str">
        <f>IF(U$24="","",U$24)</f>
        <v/>
      </c>
      <c r="K30" s="71" t="str">
        <f>IF(V$25="","",V$25)</f>
        <v/>
      </c>
      <c r="L30" s="72" t="str">
        <f>IF(U$25="","",U$25)</f>
        <v/>
      </c>
      <c r="M30" s="71" t="str">
        <f>IF(V$26="","",V$26)</f>
        <v/>
      </c>
      <c r="N30" s="72" t="str">
        <f>IF(U$26="","",U$26)</f>
        <v/>
      </c>
      <c r="O30" s="71" t="str">
        <f>IF($V$27="","",$V$27)</f>
        <v/>
      </c>
      <c r="P30" s="72" t="str">
        <f>IF($U$27="","",$U$27)</f>
        <v/>
      </c>
      <c r="Q30" s="71" t="str">
        <f>IF($V$28="","",$V$28)</f>
        <v/>
      </c>
      <c r="R30" s="72" t="str">
        <f>IF($U$28="","",$U$28)</f>
        <v/>
      </c>
      <c r="S30" s="71" t="str">
        <f>IF($V$29="","",$V$29)</f>
        <v/>
      </c>
      <c r="T30" s="72" t="str">
        <f>IF($U$29="","",$U$29)</f>
        <v/>
      </c>
      <c r="U30" s="123" t="s">
        <v>16</v>
      </c>
      <c r="V30" s="124" t="s">
        <v>16</v>
      </c>
      <c r="W30" s="130"/>
      <c r="X30" s="135"/>
      <c r="Y30" s="23"/>
      <c r="Z30" s="121"/>
    </row>
    <row r="31" spans="1:26" s="2" customFormat="1" ht="73.5" customHeight="1" thickBot="1" x14ac:dyDescent="0.35">
      <c r="A31" s="68">
        <v>11</v>
      </c>
      <c r="B31" s="75">
        <f>VLOOKUP($B$1&amp;A31,'Lista Zespołów'!$A$4:$E$147,3,FALSE)</f>
        <v>0</v>
      </c>
      <c r="C31" s="71" t="str">
        <f>IF($X21="","",$X21)</f>
        <v/>
      </c>
      <c r="D31" s="72" t="str">
        <f>IF($W21="","",$W21)</f>
        <v/>
      </c>
      <c r="E31" s="71" t="str">
        <f>IF(X22="","",X22)</f>
        <v/>
      </c>
      <c r="F31" s="72" t="str">
        <f>IF(W22="","",W22)</f>
        <v/>
      </c>
      <c r="G31" s="71" t="str">
        <f>IF($X23="","",$X23)</f>
        <v/>
      </c>
      <c r="H31" s="72" t="str">
        <f>IF($W23="","",$W23)</f>
        <v/>
      </c>
      <c r="I31" s="71" t="str">
        <f>IF($X24="","",$X24)</f>
        <v/>
      </c>
      <c r="J31" s="72" t="str">
        <f>IF($W24="","",$W24)</f>
        <v/>
      </c>
      <c r="K31" s="71" t="str">
        <f>IF($X25="","",$X25)</f>
        <v/>
      </c>
      <c r="L31" s="72" t="str">
        <f>IF($W25="","",$W25)</f>
        <v/>
      </c>
      <c r="M31" s="71" t="str">
        <f>IF($X26="","",$X26)</f>
        <v/>
      </c>
      <c r="N31" s="72" t="str">
        <f>IF($W26="","",$W26)</f>
        <v/>
      </c>
      <c r="O31" s="71" t="str">
        <f>IF($X$27="","",$X$27)</f>
        <v/>
      </c>
      <c r="P31" s="72" t="str">
        <f>IF($W$27="","",$W$27)</f>
        <v/>
      </c>
      <c r="Q31" s="71" t="str">
        <f>IF($X28="","",$X28)</f>
        <v/>
      </c>
      <c r="R31" s="72" t="str">
        <f>IF($W28="","",$W28)</f>
        <v/>
      </c>
      <c r="S31" s="71" t="str">
        <f>IF($X29="","",$X29)</f>
        <v/>
      </c>
      <c r="T31" s="72" t="str">
        <f>IF($W29="","",$W29)</f>
        <v/>
      </c>
      <c r="U31" s="71" t="str">
        <f>IF($X30="","",$X30)</f>
        <v/>
      </c>
      <c r="V31" s="72" t="str">
        <f>IF($W30="","",$W30)</f>
        <v/>
      </c>
      <c r="W31" s="123" t="s">
        <v>16</v>
      </c>
      <c r="X31" s="122" t="s">
        <v>16</v>
      </c>
      <c r="Y31" s="23"/>
      <c r="Z31" s="121"/>
    </row>
    <row r="32" spans="1:26" s="2" customFormat="1" ht="73.5" customHeight="1" thickBot="1" x14ac:dyDescent="0.35">
      <c r="A32" s="68">
        <v>12</v>
      </c>
      <c r="B32" s="75">
        <f>VLOOKUP($B$1&amp;A32,'Lista Zespołów'!$A$4:$E$147,3,FALSE)</f>
        <v>0</v>
      </c>
      <c r="C32" s="71" t="str">
        <f>IF($Z21="","",$Z21)</f>
        <v/>
      </c>
      <c r="D32" s="72" t="str">
        <f>IF($Y21="","",$Y21)</f>
        <v/>
      </c>
      <c r="E32" s="71" t="str">
        <f>IF(Z22="","",Z22)</f>
        <v/>
      </c>
      <c r="F32" s="72" t="str">
        <f>IF(Y22="","",Y22)</f>
        <v/>
      </c>
      <c r="G32" s="71" t="str">
        <f>IF($Z23="","",$Z23)</f>
        <v/>
      </c>
      <c r="H32" s="72" t="str">
        <f>IF($Y23="","",$Y23)</f>
        <v/>
      </c>
      <c r="I32" s="71" t="str">
        <f>IF($Z24="","",$Z24)</f>
        <v/>
      </c>
      <c r="J32" s="72" t="str">
        <f>IF($Y24="","",$Y24)</f>
        <v/>
      </c>
      <c r="K32" s="71" t="str">
        <f>IF($Z25="","",$Z25)</f>
        <v/>
      </c>
      <c r="L32" s="72" t="str">
        <f>IF($Y25="","",$Y25)</f>
        <v/>
      </c>
      <c r="M32" s="71" t="str">
        <f>IF($Z26="","",$Z26)</f>
        <v/>
      </c>
      <c r="N32" s="72" t="str">
        <f>IF($Y26="","",$Y26)</f>
        <v/>
      </c>
      <c r="O32" s="71" t="str">
        <f>IF($Z27="","",$Z27)</f>
        <v/>
      </c>
      <c r="P32" s="72" t="str">
        <f>IF($Y27="","",$Y27)</f>
        <v/>
      </c>
      <c r="Q32" s="71" t="str">
        <f>IF($Z28="","",$Z28)</f>
        <v/>
      </c>
      <c r="R32" s="72" t="str">
        <f>IF($Y28="","",$Y28)</f>
        <v/>
      </c>
      <c r="S32" s="71" t="str">
        <f>IF($Z29="","",$Z29)</f>
        <v/>
      </c>
      <c r="T32" s="72" t="str">
        <f>IF($Y29="","",$Y29)</f>
        <v/>
      </c>
      <c r="U32" s="71" t="str">
        <f>IF($Z30="","",$Z30)</f>
        <v/>
      </c>
      <c r="V32" s="72" t="str">
        <f>IF($Y30="","",$Y30)</f>
        <v/>
      </c>
      <c r="W32" s="71" t="str">
        <f>IF($Z31="","",$Z31)</f>
        <v/>
      </c>
      <c r="X32" s="72" t="str">
        <f>IF($Y31="","",$Y31)</f>
        <v/>
      </c>
      <c r="Y32" s="123" t="s">
        <v>16</v>
      </c>
      <c r="Z32" s="122" t="s">
        <v>16</v>
      </c>
    </row>
    <row r="33" spans="1:10" s="2" customFormat="1" ht="17.399999999999999" x14ac:dyDescent="0.3">
      <c r="A33" s="47"/>
      <c r="B33" s="51"/>
      <c r="C33" s="52"/>
      <c r="D33" s="51"/>
      <c r="G33" s="58"/>
      <c r="H33" s="59"/>
      <c r="I33" s="60"/>
      <c r="J33" s="59"/>
    </row>
    <row r="34" spans="1:10" s="2" customFormat="1" ht="17.399999999999999" x14ac:dyDescent="0.3">
      <c r="A34" s="47">
        <v>1</v>
      </c>
      <c r="B34" s="51" t="str">
        <f>VLOOKUP(H34,'Lista Zespołów'!$A$4:$E$147,3,FALSE)</f>
        <v>Nike Ostrołęka 2</v>
      </c>
      <c r="C34" s="52" t="s">
        <v>21</v>
      </c>
      <c r="D34" s="51">
        <f>VLOOKUP(J34,'Lista Zespołów'!$A$4:$E$147,3,FALSE)</f>
        <v>0</v>
      </c>
      <c r="F34" s="2" t="s">
        <v>22</v>
      </c>
      <c r="G34" s="58">
        <v>1</v>
      </c>
      <c r="H34" s="59" t="str">
        <f>$B$1&amp; 1</f>
        <v>H1</v>
      </c>
      <c r="I34" s="60" t="s">
        <v>21</v>
      </c>
      <c r="J34" s="59" t="str">
        <f>$B$1&amp; 12</f>
        <v>H12</v>
      </c>
    </row>
    <row r="35" spans="1:10" s="2" customFormat="1" ht="17.399999999999999" x14ac:dyDescent="0.3">
      <c r="A35" s="47">
        <v>2</v>
      </c>
      <c r="B35" s="51" t="str">
        <f>VLOOKUP(H35,'Lista Zespołów'!$A$4:$E$147,3,FALSE)</f>
        <v>Atena Warszawa 7</v>
      </c>
      <c r="C35" s="52" t="s">
        <v>21</v>
      </c>
      <c r="D35" s="51">
        <f>VLOOKUP(J35,'Lista Zespołów'!$A$4:$E$147,3,FALSE)</f>
        <v>0</v>
      </c>
      <c r="F35" s="2" t="s">
        <v>22</v>
      </c>
      <c r="G35" s="58">
        <v>2</v>
      </c>
      <c r="H35" s="59" t="str">
        <f>$B$1&amp; 2</f>
        <v>H2</v>
      </c>
      <c r="I35" s="60" t="s">
        <v>21</v>
      </c>
      <c r="J35" s="59" t="str">
        <f>$B$1&amp; 11</f>
        <v>H11</v>
      </c>
    </row>
    <row r="36" spans="1:10" ht="17.399999999999999" x14ac:dyDescent="0.3">
      <c r="A36" s="47">
        <v>3</v>
      </c>
      <c r="B36" s="51" t="str">
        <f>VLOOKUP(H36,'Lista Zespołów'!$A$4:$E$147,3,FALSE)</f>
        <v>Olimp Mińsk Maz. 5</v>
      </c>
      <c r="C36" s="52" t="s">
        <v>21</v>
      </c>
      <c r="D36" s="51">
        <f>VLOOKUP(J36,'Lista Zespołów'!$A$4:$E$147,3,FALSE)</f>
        <v>0</v>
      </c>
      <c r="E36" s="2"/>
      <c r="F36" s="2" t="s">
        <v>22</v>
      </c>
      <c r="G36" s="58">
        <v>3</v>
      </c>
      <c r="H36" s="59" t="str">
        <f>$B$1&amp; 3</f>
        <v>H3</v>
      </c>
      <c r="I36" s="60" t="s">
        <v>21</v>
      </c>
      <c r="J36" s="61" t="str">
        <f>$B$1&amp; 10</f>
        <v>H10</v>
      </c>
    </row>
    <row r="37" spans="1:10" ht="17.399999999999999" x14ac:dyDescent="0.3">
      <c r="A37" s="47">
        <v>4</v>
      </c>
      <c r="B37" s="51" t="str">
        <f>VLOOKUP(H37,'Lista Zespołów'!$A$4:$E$147,3,FALSE)</f>
        <v>Olimp Mińsk Maz. 4</v>
      </c>
      <c r="C37" s="52" t="s">
        <v>21</v>
      </c>
      <c r="D37" s="51">
        <f>VLOOKUP(J37,'Lista Zespołów'!$A$4:$E$147,3,FALSE)</f>
        <v>0</v>
      </c>
      <c r="E37" s="2"/>
      <c r="F37" s="2" t="s">
        <v>22</v>
      </c>
      <c r="G37" s="58">
        <v>4</v>
      </c>
      <c r="H37" s="59" t="str">
        <f>$B$1&amp; 4</f>
        <v>H4</v>
      </c>
      <c r="I37" s="60" t="s">
        <v>21</v>
      </c>
      <c r="J37" s="61" t="str">
        <f>$B$1&amp; 9</f>
        <v>H9</v>
      </c>
    </row>
    <row r="38" spans="1:10" ht="17.399999999999999" x14ac:dyDescent="0.3">
      <c r="A38" s="47">
        <v>5</v>
      </c>
      <c r="B38" s="51" t="str">
        <f>VLOOKUP(H38,'Lista Zespołów'!$A$4:$E$147,3,FALSE)</f>
        <v>Nike Ostrołęka 6</v>
      </c>
      <c r="C38" s="52" t="s">
        <v>21</v>
      </c>
      <c r="D38" s="51" t="str">
        <f>VLOOKUP(J38,'Lista Zespołów'!$A$4:$E$147,3,FALSE)</f>
        <v>Atena Warszawa 5</v>
      </c>
      <c r="E38" s="2"/>
      <c r="F38" s="2" t="s">
        <v>22</v>
      </c>
      <c r="G38" s="58">
        <v>5</v>
      </c>
      <c r="H38" s="59" t="str">
        <f>$B$1&amp; 5</f>
        <v>H5</v>
      </c>
      <c r="I38" s="60" t="s">
        <v>21</v>
      </c>
      <c r="J38" s="61" t="str">
        <f>$B$1&amp; 8</f>
        <v>H8</v>
      </c>
    </row>
    <row r="39" spans="1:10" ht="17.399999999999999" x14ac:dyDescent="0.3">
      <c r="A39" s="47">
        <v>6</v>
      </c>
      <c r="B39" s="51" t="str">
        <f>VLOOKUP(H39,'Lista Zespołów'!$A$4:$E$147,3,FALSE)</f>
        <v>Sparta Warszawa 5</v>
      </c>
      <c r="C39" s="52" t="s">
        <v>21</v>
      </c>
      <c r="D39" s="51" t="str">
        <f>VLOOKUP(J39,'Lista Zespołów'!$A$4:$E$147,3,FALSE)</f>
        <v>MUKS Krótka 4</v>
      </c>
      <c r="E39" s="2"/>
      <c r="F39" s="2" t="s">
        <v>22</v>
      </c>
      <c r="G39" s="58">
        <v>6</v>
      </c>
      <c r="H39" s="59" t="str">
        <f>$B$1&amp; 6</f>
        <v>H6</v>
      </c>
      <c r="I39" s="60" t="s">
        <v>21</v>
      </c>
      <c r="J39" s="61" t="str">
        <f>$B$1&amp; 7</f>
        <v>H7</v>
      </c>
    </row>
    <row r="40" spans="1:10" ht="17.399999999999999" x14ac:dyDescent="0.3">
      <c r="B40" s="51"/>
      <c r="E40" s="2"/>
      <c r="F40" s="2"/>
      <c r="G40" s="62"/>
      <c r="H40" s="63"/>
      <c r="I40" s="64"/>
      <c r="J40" s="63"/>
    </row>
    <row r="41" spans="1:10" ht="17.399999999999999" x14ac:dyDescent="0.3">
      <c r="A41" s="47">
        <v>7</v>
      </c>
      <c r="B41" s="51">
        <f>VLOOKUP(H41,'Lista Zespołów'!$A$4:$E$147,3,FALSE)</f>
        <v>0</v>
      </c>
      <c r="C41" s="52" t="s">
        <v>21</v>
      </c>
      <c r="D41" s="51" t="str">
        <f>VLOOKUP(J41,'Lista Zespołów'!$A$4:$E$147,3,FALSE)</f>
        <v>MUKS Krótka 4</v>
      </c>
      <c r="F41" s="2" t="s">
        <v>22</v>
      </c>
      <c r="G41" s="47">
        <v>5</v>
      </c>
      <c r="H41" s="59" t="str">
        <f>$B$1&amp; 12</f>
        <v>H12</v>
      </c>
      <c r="I41" s="60" t="s">
        <v>21</v>
      </c>
      <c r="J41" s="59" t="str">
        <f>$B$1&amp; 7</f>
        <v>H7</v>
      </c>
    </row>
    <row r="42" spans="1:10" ht="17.399999999999999" x14ac:dyDescent="0.3">
      <c r="A42" s="47">
        <v>8</v>
      </c>
      <c r="B42" s="51" t="str">
        <f>VLOOKUP(H42,'Lista Zespołów'!$A$4:$E$147,3,FALSE)</f>
        <v>Atena Warszawa 5</v>
      </c>
      <c r="C42" s="52" t="s">
        <v>21</v>
      </c>
      <c r="D42" s="51" t="str">
        <f>VLOOKUP(J42,'Lista Zespołów'!$A$4:$E$147,3,FALSE)</f>
        <v>Sparta Warszawa 5</v>
      </c>
      <c r="F42" s="2" t="s">
        <v>22</v>
      </c>
      <c r="G42" s="47">
        <v>6</v>
      </c>
      <c r="H42" s="59" t="str">
        <f>$B$1&amp; 8</f>
        <v>H8</v>
      </c>
      <c r="I42" s="60" t="s">
        <v>21</v>
      </c>
      <c r="J42" s="59" t="str">
        <f>$B$1&amp; 6</f>
        <v>H6</v>
      </c>
    </row>
    <row r="43" spans="1:10" ht="17.399999999999999" x14ac:dyDescent="0.3">
      <c r="A43" s="47">
        <v>9</v>
      </c>
      <c r="B43" s="51">
        <f>VLOOKUP(H43,'Lista Zespołów'!$A$4:$E$147,3,FALSE)</f>
        <v>0</v>
      </c>
      <c r="C43" s="52" t="s">
        <v>21</v>
      </c>
      <c r="D43" s="51" t="str">
        <f>VLOOKUP(J43,'Lista Zespołów'!$A$4:$E$147,3,FALSE)</f>
        <v>Nike Ostrołęka 6</v>
      </c>
      <c r="F43" s="2" t="s">
        <v>22</v>
      </c>
      <c r="G43" s="47">
        <v>7</v>
      </c>
      <c r="H43" s="63" t="str">
        <f>$B$1&amp; 9</f>
        <v>H9</v>
      </c>
      <c r="I43" s="64" t="s">
        <v>21</v>
      </c>
      <c r="J43" s="63" t="str">
        <f>$B$1&amp; 5</f>
        <v>H5</v>
      </c>
    </row>
    <row r="44" spans="1:10" ht="17.399999999999999" x14ac:dyDescent="0.3">
      <c r="A44" s="47">
        <v>10</v>
      </c>
      <c r="B44" s="51">
        <f>VLOOKUP(H44,'Lista Zespołów'!$A$4:$E$147,3,FALSE)</f>
        <v>0</v>
      </c>
      <c r="C44" s="52" t="s">
        <v>21</v>
      </c>
      <c r="D44" s="51" t="str">
        <f>VLOOKUP(J44,'Lista Zespołów'!$A$4:$E$147,3,FALSE)</f>
        <v>Olimp Mińsk Maz. 4</v>
      </c>
      <c r="F44" s="2" t="s">
        <v>22</v>
      </c>
      <c r="G44" s="47">
        <v>8</v>
      </c>
      <c r="H44" s="63" t="str">
        <f>$B$1&amp; 10</f>
        <v>H10</v>
      </c>
      <c r="I44" s="64" t="s">
        <v>21</v>
      </c>
      <c r="J44" s="63" t="str">
        <f>$B$1&amp; 4</f>
        <v>H4</v>
      </c>
    </row>
    <row r="45" spans="1:10" ht="17.399999999999999" x14ac:dyDescent="0.3">
      <c r="A45" s="47">
        <v>11</v>
      </c>
      <c r="B45" s="51">
        <f>VLOOKUP(H45,'Lista Zespołów'!$A$4:$E$147,3,FALSE)</f>
        <v>0</v>
      </c>
      <c r="C45" s="52" t="s">
        <v>21</v>
      </c>
      <c r="D45" s="51" t="str">
        <f>VLOOKUP(J45,'Lista Zespołów'!$A$4:$E$147,3,FALSE)</f>
        <v>Olimp Mińsk Maz. 5</v>
      </c>
      <c r="F45" s="2" t="s">
        <v>22</v>
      </c>
      <c r="G45" s="47">
        <v>9</v>
      </c>
      <c r="H45" s="63" t="str">
        <f>$B$1&amp; 11</f>
        <v>H11</v>
      </c>
      <c r="I45" s="64" t="s">
        <v>21</v>
      </c>
      <c r="J45" s="63" t="str">
        <f>$B$1&amp; 3</f>
        <v>H3</v>
      </c>
    </row>
    <row r="46" spans="1:10" ht="17.399999999999999" x14ac:dyDescent="0.3">
      <c r="A46" s="47">
        <v>12</v>
      </c>
      <c r="B46" s="51" t="str">
        <f>VLOOKUP(H46,'Lista Zespołów'!$A$4:$E$147,3,FALSE)</f>
        <v>Nike Ostrołęka 2</v>
      </c>
      <c r="C46" s="52" t="s">
        <v>21</v>
      </c>
      <c r="D46" s="51" t="str">
        <f>VLOOKUP(J46,'Lista Zespołów'!$A$4:$E$147,3,FALSE)</f>
        <v>Atena Warszawa 7</v>
      </c>
      <c r="F46" s="2" t="s">
        <v>22</v>
      </c>
      <c r="G46" s="47">
        <v>10</v>
      </c>
      <c r="H46" s="63" t="str">
        <f>$B$1&amp; 1</f>
        <v>H1</v>
      </c>
      <c r="I46" s="64" t="s">
        <v>21</v>
      </c>
      <c r="J46" s="63" t="str">
        <f>$B$1&amp; 2</f>
        <v>H2</v>
      </c>
    </row>
    <row r="47" spans="1:10" ht="17.399999999999999" x14ac:dyDescent="0.3">
      <c r="A47" s="47"/>
      <c r="B47" s="51"/>
      <c r="C47" s="52"/>
      <c r="D47" s="51"/>
      <c r="F47" s="2"/>
      <c r="G47" s="47"/>
      <c r="H47" s="63"/>
      <c r="I47" s="64"/>
      <c r="J47" s="63"/>
    </row>
    <row r="48" spans="1:10" ht="17.399999999999999" x14ac:dyDescent="0.3">
      <c r="A48" s="47">
        <v>13</v>
      </c>
      <c r="B48" s="51" t="str">
        <f>VLOOKUP(H48,'Lista Zespołów'!$A$4:$E$147,3,FALSE)</f>
        <v>Atena Warszawa 7</v>
      </c>
      <c r="C48" s="52" t="s">
        <v>21</v>
      </c>
      <c r="D48" s="51">
        <f>VLOOKUP(J48,'Lista Zespołów'!$A$4:$E$147,3,FALSE)</f>
        <v>0</v>
      </c>
      <c r="F48" t="s">
        <v>22</v>
      </c>
      <c r="G48" s="47">
        <v>9</v>
      </c>
      <c r="H48" s="59" t="str">
        <f>$B$1&amp; 2</f>
        <v>H2</v>
      </c>
      <c r="I48" s="60" t="s">
        <v>21</v>
      </c>
      <c r="J48" s="59" t="str">
        <f>$B$1&amp; 12</f>
        <v>H12</v>
      </c>
    </row>
    <row r="49" spans="1:10" ht="17.399999999999999" x14ac:dyDescent="0.3">
      <c r="A49" s="47">
        <v>14</v>
      </c>
      <c r="B49" s="51" t="str">
        <f>VLOOKUP(H49,'Lista Zespołów'!$A$4:$E$147,3,FALSE)</f>
        <v>Olimp Mińsk Maz. 5</v>
      </c>
      <c r="C49" s="52" t="s">
        <v>21</v>
      </c>
      <c r="D49" s="51" t="str">
        <f>VLOOKUP(J49,'Lista Zespołów'!$A$4:$E$147,3,FALSE)</f>
        <v>Nike Ostrołęka 2</v>
      </c>
      <c r="F49" t="s">
        <v>22</v>
      </c>
      <c r="G49" s="47">
        <v>10</v>
      </c>
      <c r="H49" s="59" t="str">
        <f>$B$1&amp; 3</f>
        <v>H3</v>
      </c>
      <c r="I49" s="60" t="s">
        <v>21</v>
      </c>
      <c r="J49" s="59" t="str">
        <f>$B$1&amp; 1</f>
        <v>H1</v>
      </c>
    </row>
    <row r="50" spans="1:10" ht="17.399999999999999" x14ac:dyDescent="0.3">
      <c r="A50" s="47">
        <v>15</v>
      </c>
      <c r="B50" s="51" t="str">
        <f>VLOOKUP(H50,'Lista Zespołów'!$A$4:$E$147,3,FALSE)</f>
        <v>Olimp Mińsk Maz. 4</v>
      </c>
      <c r="C50" s="52" t="s">
        <v>21</v>
      </c>
      <c r="D50" s="51">
        <f>VLOOKUP(J50,'Lista Zespołów'!$A$4:$E$147,3,FALSE)</f>
        <v>0</v>
      </c>
      <c r="F50" t="s">
        <v>22</v>
      </c>
      <c r="G50" s="47">
        <v>11</v>
      </c>
      <c r="H50" s="63" t="str">
        <f>$B$1&amp; 4</f>
        <v>H4</v>
      </c>
      <c r="I50" s="64" t="s">
        <v>21</v>
      </c>
      <c r="J50" s="63" t="str">
        <f>$B$1&amp; 11</f>
        <v>H11</v>
      </c>
    </row>
    <row r="51" spans="1:10" ht="17.399999999999999" x14ac:dyDescent="0.3">
      <c r="A51" s="47">
        <v>16</v>
      </c>
      <c r="B51" s="51" t="str">
        <f>VLOOKUP(H51,'Lista Zespołów'!$A$4:$E$147,3,FALSE)</f>
        <v>Nike Ostrołęka 6</v>
      </c>
      <c r="C51" s="52" t="s">
        <v>21</v>
      </c>
      <c r="D51" s="51">
        <f>VLOOKUP(J51,'Lista Zespołów'!$A$4:$E$147,3,FALSE)</f>
        <v>0</v>
      </c>
      <c r="F51" t="s">
        <v>22</v>
      </c>
      <c r="G51" s="47">
        <v>12</v>
      </c>
      <c r="H51" s="63" t="str">
        <f>$B$1&amp; 5</f>
        <v>H5</v>
      </c>
      <c r="I51" s="64" t="s">
        <v>21</v>
      </c>
      <c r="J51" s="63" t="str">
        <f>$B$1&amp; 10</f>
        <v>H10</v>
      </c>
    </row>
    <row r="52" spans="1:10" ht="17.399999999999999" x14ac:dyDescent="0.3">
      <c r="A52" s="47">
        <v>17</v>
      </c>
      <c r="B52" s="51" t="str">
        <f>VLOOKUP(H52,'Lista Zespołów'!$A$4:$E$147,3,FALSE)</f>
        <v>Sparta Warszawa 5</v>
      </c>
      <c r="C52" s="52" t="s">
        <v>21</v>
      </c>
      <c r="D52" s="51">
        <f>VLOOKUP(J52,'Lista Zespołów'!$A$4:$E$147,3,FALSE)</f>
        <v>0</v>
      </c>
      <c r="F52" t="s">
        <v>22</v>
      </c>
      <c r="G52" s="47">
        <v>13</v>
      </c>
      <c r="H52" s="63" t="str">
        <f>$B$1&amp; 6</f>
        <v>H6</v>
      </c>
      <c r="I52" s="64" t="s">
        <v>21</v>
      </c>
      <c r="J52" s="63" t="str">
        <f>$B$1&amp; 9</f>
        <v>H9</v>
      </c>
    </row>
    <row r="53" spans="1:10" ht="17.399999999999999" x14ac:dyDescent="0.3">
      <c r="A53" s="47">
        <v>18</v>
      </c>
      <c r="B53" s="51" t="str">
        <f>VLOOKUP(H53,'Lista Zespołów'!$A$4:$E$147,3,FALSE)</f>
        <v>MUKS Krótka 4</v>
      </c>
      <c r="C53" s="52" t="s">
        <v>21</v>
      </c>
      <c r="D53" s="51" t="str">
        <f>VLOOKUP(J53,'Lista Zespołów'!$A$4:$E$147,3,FALSE)</f>
        <v>Atena Warszawa 5</v>
      </c>
      <c r="F53" t="s">
        <v>22</v>
      </c>
      <c r="G53" s="47">
        <v>14</v>
      </c>
      <c r="H53" s="63" t="str">
        <f>$B$1&amp; 7</f>
        <v>H7</v>
      </c>
      <c r="I53" s="64" t="s">
        <v>21</v>
      </c>
      <c r="J53" s="63" t="str">
        <f>$B$1&amp; 8</f>
        <v>H8</v>
      </c>
    </row>
    <row r="54" spans="1:10" ht="17.399999999999999" x14ac:dyDescent="0.3">
      <c r="B54" s="51"/>
      <c r="G54" s="62"/>
      <c r="H54" s="63"/>
      <c r="I54" s="64"/>
      <c r="J54" s="63"/>
    </row>
    <row r="55" spans="1:10" ht="17.399999999999999" x14ac:dyDescent="0.3">
      <c r="A55" s="47">
        <v>19</v>
      </c>
      <c r="B55" s="51">
        <f>VLOOKUP(H55,'Lista Zespołów'!$A$4:$E$147,3,FALSE)</f>
        <v>0</v>
      </c>
      <c r="C55" s="52" t="s">
        <v>21</v>
      </c>
      <c r="D55" s="51" t="str">
        <f>VLOOKUP(J55,'Lista Zespołów'!$A$4:$E$147,3,FALSE)</f>
        <v>Atena Warszawa 5</v>
      </c>
      <c r="F55" t="s">
        <v>22</v>
      </c>
      <c r="G55" s="47">
        <v>13</v>
      </c>
      <c r="H55" s="63" t="str">
        <f>$B$1&amp; 12</f>
        <v>H12</v>
      </c>
      <c r="I55" s="64" t="s">
        <v>21</v>
      </c>
      <c r="J55" s="63" t="str">
        <f>$B$1&amp; 8</f>
        <v>H8</v>
      </c>
    </row>
    <row r="56" spans="1:10" ht="17.399999999999999" x14ac:dyDescent="0.3">
      <c r="A56" s="47">
        <v>20</v>
      </c>
      <c r="B56" s="51">
        <f>VLOOKUP(H56,'Lista Zespołów'!$A$4:$E$147,3,FALSE)</f>
        <v>0</v>
      </c>
      <c r="C56" s="52" t="s">
        <v>21</v>
      </c>
      <c r="D56" s="51" t="str">
        <f>VLOOKUP(J56,'Lista Zespołów'!$A$4:$E$147,3,FALSE)</f>
        <v>MUKS Krótka 4</v>
      </c>
      <c r="F56" t="s">
        <v>22</v>
      </c>
      <c r="G56" s="47">
        <v>14</v>
      </c>
      <c r="H56" s="63" t="str">
        <f>$B$1&amp; 9</f>
        <v>H9</v>
      </c>
      <c r="I56" s="64" t="s">
        <v>21</v>
      </c>
      <c r="J56" s="63" t="str">
        <f>$B$1&amp; 7</f>
        <v>H7</v>
      </c>
    </row>
    <row r="57" spans="1:10" ht="18" x14ac:dyDescent="0.35">
      <c r="A57" s="47">
        <v>21</v>
      </c>
      <c r="B57" s="51">
        <f>VLOOKUP(H57,'Lista Zespołów'!$A$4:$E$147,3,FALSE)</f>
        <v>0</v>
      </c>
      <c r="C57" s="54" t="s">
        <v>21</v>
      </c>
      <c r="D57" s="51" t="str">
        <f>VLOOKUP(J57,'Lista Zespołów'!$A$4:$E$147,3,FALSE)</f>
        <v>Sparta Warszawa 5</v>
      </c>
      <c r="F57" t="s">
        <v>22</v>
      </c>
      <c r="G57" s="47">
        <v>15</v>
      </c>
      <c r="H57" s="63" t="str">
        <f>$B$1&amp; 10</f>
        <v>H10</v>
      </c>
      <c r="I57" s="64" t="s">
        <v>21</v>
      </c>
      <c r="J57" s="63" t="str">
        <f>$B$1&amp; 6</f>
        <v>H6</v>
      </c>
    </row>
    <row r="58" spans="1:10" ht="18" x14ac:dyDescent="0.35">
      <c r="A58" s="47">
        <v>22</v>
      </c>
      <c r="B58" s="51">
        <f>VLOOKUP(H58,'Lista Zespołów'!$A$4:$E$147,3,FALSE)</f>
        <v>0</v>
      </c>
      <c r="C58" s="54" t="s">
        <v>21</v>
      </c>
      <c r="D58" s="51" t="str">
        <f>VLOOKUP(J58,'Lista Zespołów'!$A$4:$E$147,3,FALSE)</f>
        <v>Nike Ostrołęka 6</v>
      </c>
      <c r="F58" t="s">
        <v>22</v>
      </c>
      <c r="G58" s="47">
        <v>16</v>
      </c>
      <c r="H58" s="63" t="str">
        <f>$B$1&amp; 11</f>
        <v>H11</v>
      </c>
      <c r="I58" s="64" t="s">
        <v>21</v>
      </c>
      <c r="J58" s="63" t="str">
        <f>$B$1&amp; 5</f>
        <v>H5</v>
      </c>
    </row>
    <row r="59" spans="1:10" ht="18" x14ac:dyDescent="0.35">
      <c r="A59" s="47">
        <v>23</v>
      </c>
      <c r="B59" s="51" t="str">
        <f>VLOOKUP(H59,'Lista Zespołów'!$A$4:$E$147,3,FALSE)</f>
        <v>Nike Ostrołęka 2</v>
      </c>
      <c r="C59" s="54" t="s">
        <v>21</v>
      </c>
      <c r="D59" s="51" t="str">
        <f>VLOOKUP(J59,'Lista Zespołów'!$A$4:$E$147,3,FALSE)</f>
        <v>Olimp Mińsk Maz. 4</v>
      </c>
      <c r="F59" t="s">
        <v>22</v>
      </c>
      <c r="G59" s="47">
        <v>17</v>
      </c>
      <c r="H59" s="63" t="str">
        <f>$B$1&amp; 1</f>
        <v>H1</v>
      </c>
      <c r="I59" s="64" t="s">
        <v>21</v>
      </c>
      <c r="J59" s="63" t="str">
        <f>$B$1&amp; 4</f>
        <v>H4</v>
      </c>
    </row>
    <row r="60" spans="1:10" ht="18" x14ac:dyDescent="0.35">
      <c r="A60" s="47">
        <v>24</v>
      </c>
      <c r="B60" s="51" t="str">
        <f>VLOOKUP(H60,'Lista Zespołów'!$A$4:$E$147,3,FALSE)</f>
        <v>Atena Warszawa 7</v>
      </c>
      <c r="C60" s="54" t="s">
        <v>21</v>
      </c>
      <c r="D60" s="51" t="str">
        <f>VLOOKUP(J60,'Lista Zespołów'!$A$4:$E$147,3,FALSE)</f>
        <v>Olimp Mińsk Maz. 5</v>
      </c>
      <c r="F60" t="s">
        <v>22</v>
      </c>
      <c r="G60" s="47">
        <v>18</v>
      </c>
      <c r="H60" s="63" t="str">
        <f t="shared" ref="H60" si="13">$B$1&amp; 2</f>
        <v>H2</v>
      </c>
      <c r="I60" s="64" t="s">
        <v>21</v>
      </c>
      <c r="J60" s="63" t="str">
        <f t="shared" ref="J60" si="14">$B$1&amp; 3</f>
        <v>H3</v>
      </c>
    </row>
    <row r="61" spans="1:10" ht="18" x14ac:dyDescent="0.35">
      <c r="A61" s="47"/>
      <c r="B61" s="51"/>
      <c r="C61" s="54"/>
      <c r="D61" s="51"/>
      <c r="G61" s="47"/>
      <c r="H61" s="63"/>
      <c r="I61" s="64"/>
      <c r="J61" s="63"/>
    </row>
    <row r="62" spans="1:10" ht="17.399999999999999" x14ac:dyDescent="0.3">
      <c r="A62" s="47">
        <v>25</v>
      </c>
      <c r="B62" s="51" t="str">
        <f>VLOOKUP(H62,'Lista Zespołów'!$A$4:$E$147,3,FALSE)</f>
        <v>Olimp Mińsk Maz. 5</v>
      </c>
      <c r="C62" s="52" t="s">
        <v>21</v>
      </c>
      <c r="D62" s="51">
        <f>VLOOKUP(J62,'Lista Zespołów'!$A$4:$E$147,3,FALSE)</f>
        <v>0</v>
      </c>
      <c r="F62" t="s">
        <v>22</v>
      </c>
      <c r="G62" s="47">
        <v>17</v>
      </c>
      <c r="H62" s="63" t="str">
        <f>$B$1&amp; 3</f>
        <v>H3</v>
      </c>
      <c r="I62" s="64" t="s">
        <v>21</v>
      </c>
      <c r="J62" s="63" t="str">
        <f>$B$1&amp; 12</f>
        <v>H12</v>
      </c>
    </row>
    <row r="63" spans="1:10" ht="18" x14ac:dyDescent="0.35">
      <c r="A63" s="47">
        <v>26</v>
      </c>
      <c r="B63" s="51" t="str">
        <f>VLOOKUP(H63,'Lista Zespołów'!$A$4:$E$147,3,FALSE)</f>
        <v>Olimp Mińsk Maz. 4</v>
      </c>
      <c r="C63" s="54" t="s">
        <v>21</v>
      </c>
      <c r="D63" s="51" t="str">
        <f>VLOOKUP(J63,'Lista Zespołów'!$A$4:$E$147,3,FALSE)</f>
        <v>Atena Warszawa 7</v>
      </c>
      <c r="F63" t="s">
        <v>22</v>
      </c>
      <c r="G63" s="47">
        <v>18</v>
      </c>
      <c r="H63" s="63" t="str">
        <f>$B$1&amp; 4</f>
        <v>H4</v>
      </c>
      <c r="I63" s="64" t="s">
        <v>21</v>
      </c>
      <c r="J63" s="63" t="str">
        <f>$B$1&amp; 2</f>
        <v>H2</v>
      </c>
    </row>
    <row r="64" spans="1:10" ht="18" x14ac:dyDescent="0.35">
      <c r="A64" s="47">
        <v>27</v>
      </c>
      <c r="B64" s="51" t="str">
        <f>VLOOKUP(H64,'Lista Zespołów'!$A$4:$E$147,3,FALSE)</f>
        <v>Nike Ostrołęka 6</v>
      </c>
      <c r="C64" s="54" t="s">
        <v>21</v>
      </c>
      <c r="D64" s="51" t="str">
        <f>VLOOKUP(J64,'Lista Zespołów'!$A$4:$E$147,3,FALSE)</f>
        <v>Nike Ostrołęka 2</v>
      </c>
      <c r="F64" t="s">
        <v>22</v>
      </c>
      <c r="G64" s="47">
        <v>19</v>
      </c>
      <c r="H64" s="63" t="str">
        <f>$B$1&amp; 5</f>
        <v>H5</v>
      </c>
      <c r="I64" s="64" t="s">
        <v>21</v>
      </c>
      <c r="J64" s="63" t="str">
        <f>$B$1&amp; 1</f>
        <v>H1</v>
      </c>
    </row>
    <row r="65" spans="1:10" ht="18" x14ac:dyDescent="0.3">
      <c r="A65" s="47">
        <v>28</v>
      </c>
      <c r="B65" s="51" t="str">
        <f>VLOOKUP(H65,'Lista Zespołów'!$A$4:$E$147,3,FALSE)</f>
        <v>Sparta Warszawa 5</v>
      </c>
      <c r="C65" s="106" t="s">
        <v>21</v>
      </c>
      <c r="D65" s="51">
        <f>VLOOKUP(J65,'Lista Zespołów'!$A$4:$E$147,3,FALSE)</f>
        <v>0</v>
      </c>
      <c r="F65" t="s">
        <v>22</v>
      </c>
      <c r="G65" s="105">
        <v>20</v>
      </c>
      <c r="H65" s="63" t="str">
        <f>$B$1&amp; 6</f>
        <v>H6</v>
      </c>
      <c r="I65" s="64" t="s">
        <v>21</v>
      </c>
      <c r="J65" s="63" t="str">
        <f>$B$1&amp; 11</f>
        <v>H11</v>
      </c>
    </row>
    <row r="66" spans="1:10" ht="18" x14ac:dyDescent="0.3">
      <c r="A66" s="47">
        <v>29</v>
      </c>
      <c r="B66" s="51" t="str">
        <f>VLOOKUP(H66,'Lista Zespołów'!$A$4:$E$147,3,FALSE)</f>
        <v>MUKS Krótka 4</v>
      </c>
      <c r="C66" s="106" t="s">
        <v>21</v>
      </c>
      <c r="D66" s="51">
        <f>VLOOKUP(J66,'Lista Zespołów'!$A$4:$E$147,3,FALSE)</f>
        <v>0</v>
      </c>
      <c r="F66" t="s">
        <v>22</v>
      </c>
      <c r="G66" s="105">
        <v>21</v>
      </c>
      <c r="H66" s="63" t="str">
        <f>$B$1&amp; 7</f>
        <v>H7</v>
      </c>
      <c r="I66" s="64" t="s">
        <v>21</v>
      </c>
      <c r="J66" s="63" t="str">
        <f>$B$1&amp; 10</f>
        <v>H10</v>
      </c>
    </row>
    <row r="67" spans="1:10" ht="18" x14ac:dyDescent="0.3">
      <c r="A67" s="47">
        <v>30</v>
      </c>
      <c r="B67" s="51" t="str">
        <f>VLOOKUP(H67,'Lista Zespołów'!$A$4:$E$147,3,FALSE)</f>
        <v>Atena Warszawa 5</v>
      </c>
      <c r="C67" s="106" t="s">
        <v>21</v>
      </c>
      <c r="D67" s="51">
        <f>VLOOKUP(J67,'Lista Zespołów'!$A$4:$E$147,3,FALSE)</f>
        <v>0</v>
      </c>
      <c r="F67" t="s">
        <v>22</v>
      </c>
      <c r="G67" s="105">
        <v>22</v>
      </c>
      <c r="H67" s="63" t="str">
        <f>$B$1&amp; 8</f>
        <v>H8</v>
      </c>
      <c r="I67" s="64" t="s">
        <v>21</v>
      </c>
      <c r="J67" s="63" t="str">
        <f>$B$1&amp; 9</f>
        <v>H9</v>
      </c>
    </row>
    <row r="68" spans="1:10" ht="18" x14ac:dyDescent="0.35">
      <c r="B68" s="53"/>
      <c r="C68" s="54"/>
      <c r="D68" s="53"/>
      <c r="G68" s="47"/>
      <c r="H68" s="48"/>
      <c r="I68" s="49"/>
      <c r="J68" s="48"/>
    </row>
    <row r="69" spans="1:10" ht="17.399999999999999" x14ac:dyDescent="0.3">
      <c r="A69" s="47">
        <v>31</v>
      </c>
      <c r="B69" s="51">
        <f>VLOOKUP(H69,'Lista Zespołów'!$A$4:$E$147,3,FALSE)</f>
        <v>0</v>
      </c>
      <c r="C69" s="52" t="s">
        <v>21</v>
      </c>
      <c r="D69" s="51">
        <f>VLOOKUP(J69,'Lista Zespołów'!$A$4:$E$147,3,FALSE)</f>
        <v>0</v>
      </c>
      <c r="F69" t="s">
        <v>22</v>
      </c>
      <c r="G69" s="47">
        <v>21</v>
      </c>
      <c r="H69" s="63" t="str">
        <f>$B$1&amp; 12</f>
        <v>H12</v>
      </c>
      <c r="I69" s="64" t="s">
        <v>21</v>
      </c>
      <c r="J69" s="63" t="str">
        <f>$B$1&amp; 9</f>
        <v>H9</v>
      </c>
    </row>
    <row r="70" spans="1:10" ht="18" x14ac:dyDescent="0.35">
      <c r="A70" s="47">
        <v>32</v>
      </c>
      <c r="B70" s="51">
        <f>VLOOKUP(H70,'Lista Zespołów'!$A$4:$E$147,3,FALSE)</f>
        <v>0</v>
      </c>
      <c r="C70" s="54" t="s">
        <v>21</v>
      </c>
      <c r="D70" s="51" t="str">
        <f>VLOOKUP(J70,'Lista Zespołów'!$A$4:$E$147,3,FALSE)</f>
        <v>Atena Warszawa 5</v>
      </c>
      <c r="F70" t="s">
        <v>22</v>
      </c>
      <c r="G70" s="47">
        <v>22</v>
      </c>
      <c r="H70" s="63" t="str">
        <f>$B$1&amp; 10</f>
        <v>H10</v>
      </c>
      <c r="I70" s="64" t="s">
        <v>21</v>
      </c>
      <c r="J70" s="63" t="str">
        <f>$B$1&amp; 8</f>
        <v>H8</v>
      </c>
    </row>
    <row r="71" spans="1:10" ht="18" x14ac:dyDescent="0.35">
      <c r="A71" s="47">
        <v>33</v>
      </c>
      <c r="B71" s="51">
        <f>VLOOKUP(H71,'Lista Zespołów'!$A$4:$E$147,3,FALSE)</f>
        <v>0</v>
      </c>
      <c r="C71" s="54" t="s">
        <v>21</v>
      </c>
      <c r="D71" s="51" t="str">
        <f>VLOOKUP(J71,'Lista Zespołów'!$A$4:$E$147,3,FALSE)</f>
        <v>MUKS Krótka 4</v>
      </c>
      <c r="F71" t="s">
        <v>22</v>
      </c>
      <c r="G71" s="47">
        <v>23</v>
      </c>
      <c r="H71" s="63" t="str">
        <f>$B$1&amp; 11</f>
        <v>H11</v>
      </c>
      <c r="I71" s="64" t="s">
        <v>21</v>
      </c>
      <c r="J71" s="63" t="str">
        <f>$B$1&amp; 7</f>
        <v>H7</v>
      </c>
    </row>
    <row r="72" spans="1:10" ht="18" x14ac:dyDescent="0.3">
      <c r="A72" s="47">
        <v>34</v>
      </c>
      <c r="B72" s="51" t="str">
        <f>VLOOKUP(H72,'Lista Zespołów'!$A$4:$E$147,3,FALSE)</f>
        <v>Nike Ostrołęka 2</v>
      </c>
      <c r="C72" s="106" t="s">
        <v>21</v>
      </c>
      <c r="D72" s="51" t="str">
        <f>VLOOKUP(J72,'Lista Zespołów'!$A$4:$E$147,3,FALSE)</f>
        <v>Sparta Warszawa 5</v>
      </c>
      <c r="F72" t="s">
        <v>22</v>
      </c>
      <c r="G72" s="105">
        <v>24</v>
      </c>
      <c r="H72" s="63" t="str">
        <f>$B$1&amp; 1</f>
        <v>H1</v>
      </c>
      <c r="I72" s="64" t="s">
        <v>21</v>
      </c>
      <c r="J72" s="63" t="str">
        <f>$B$1&amp; 6</f>
        <v>H6</v>
      </c>
    </row>
    <row r="73" spans="1:10" ht="18" x14ac:dyDescent="0.3">
      <c r="A73" s="47">
        <v>35</v>
      </c>
      <c r="B73" s="51" t="str">
        <f>VLOOKUP(H73,'Lista Zespołów'!$A$4:$E$147,3,FALSE)</f>
        <v>Atena Warszawa 7</v>
      </c>
      <c r="C73" s="106" t="s">
        <v>21</v>
      </c>
      <c r="D73" s="51" t="str">
        <f>VLOOKUP(J73,'Lista Zespołów'!$A$4:$E$147,3,FALSE)</f>
        <v>Nike Ostrołęka 6</v>
      </c>
      <c r="F73" t="s">
        <v>22</v>
      </c>
      <c r="G73" s="105">
        <v>25</v>
      </c>
      <c r="H73" s="63" t="str">
        <f>$B$1&amp; 2</f>
        <v>H2</v>
      </c>
      <c r="I73" s="64" t="s">
        <v>21</v>
      </c>
      <c r="J73" s="63" t="str">
        <f>$B$1&amp; 5</f>
        <v>H5</v>
      </c>
    </row>
    <row r="74" spans="1:10" ht="18" x14ac:dyDescent="0.3">
      <c r="A74" s="47">
        <v>36</v>
      </c>
      <c r="B74" s="51" t="str">
        <f>VLOOKUP(H74,'Lista Zespołów'!$A$4:$E$147,3,FALSE)</f>
        <v>Olimp Mińsk Maz. 5</v>
      </c>
      <c r="C74" s="106" t="s">
        <v>21</v>
      </c>
      <c r="D74" s="51" t="str">
        <f>VLOOKUP(J74,'Lista Zespołów'!$A$4:$E$147,3,FALSE)</f>
        <v>Olimp Mińsk Maz. 4</v>
      </c>
      <c r="F74" t="s">
        <v>22</v>
      </c>
      <c r="G74" s="105">
        <v>26</v>
      </c>
      <c r="H74" s="63" t="str">
        <f t="shared" ref="H74" si="15">$B$1&amp; 3</f>
        <v>H3</v>
      </c>
      <c r="I74" s="64" t="s">
        <v>21</v>
      </c>
      <c r="J74" s="63" t="str">
        <f t="shared" ref="J74" si="16">$B$1&amp; 4</f>
        <v>H4</v>
      </c>
    </row>
    <row r="75" spans="1:10" ht="18" x14ac:dyDescent="0.35">
      <c r="B75" s="53"/>
      <c r="C75" s="54"/>
      <c r="D75" s="53"/>
      <c r="H75" s="48"/>
      <c r="I75" s="49"/>
      <c r="J75" s="48"/>
    </row>
    <row r="76" spans="1:10" ht="17.399999999999999" x14ac:dyDescent="0.3">
      <c r="A76" s="47">
        <v>37</v>
      </c>
      <c r="B76" s="51" t="str">
        <f>VLOOKUP(H76,'Lista Zespołów'!$A$4:$E$147,3,FALSE)</f>
        <v>Olimp Mińsk Maz. 4</v>
      </c>
      <c r="C76" s="52" t="s">
        <v>21</v>
      </c>
      <c r="D76" s="51">
        <f>VLOOKUP(J76,'Lista Zespołów'!$A$4:$E$147,3,FALSE)</f>
        <v>0</v>
      </c>
      <c r="F76" t="s">
        <v>22</v>
      </c>
      <c r="G76" s="47">
        <v>25</v>
      </c>
      <c r="H76" s="63" t="str">
        <f>$B$1&amp; 4</f>
        <v>H4</v>
      </c>
      <c r="I76" s="64" t="s">
        <v>21</v>
      </c>
      <c r="J76" s="63" t="str">
        <f>$B$1&amp; 12</f>
        <v>H12</v>
      </c>
    </row>
    <row r="77" spans="1:10" ht="18" x14ac:dyDescent="0.35">
      <c r="A77" s="47">
        <v>38</v>
      </c>
      <c r="B77" s="51" t="str">
        <f>VLOOKUP(H77,'Lista Zespołów'!$A$4:$E$147,3,FALSE)</f>
        <v>Nike Ostrołęka 6</v>
      </c>
      <c r="C77" s="54" t="s">
        <v>21</v>
      </c>
      <c r="D77" s="51" t="str">
        <f>VLOOKUP(J77,'Lista Zespołów'!$A$4:$E$147,3,FALSE)</f>
        <v>Olimp Mińsk Maz. 5</v>
      </c>
      <c r="F77" t="s">
        <v>22</v>
      </c>
      <c r="G77" s="47">
        <v>26</v>
      </c>
      <c r="H77" s="63" t="str">
        <f>$B$1&amp; 5</f>
        <v>H5</v>
      </c>
      <c r="I77" s="64" t="s">
        <v>21</v>
      </c>
      <c r="J77" s="63" t="str">
        <f>$B$1&amp; 3</f>
        <v>H3</v>
      </c>
    </row>
    <row r="78" spans="1:10" ht="18" x14ac:dyDescent="0.35">
      <c r="A78" s="47">
        <v>39</v>
      </c>
      <c r="B78" s="51" t="str">
        <f>VLOOKUP(H78,'Lista Zespołów'!$A$4:$E$147,3,FALSE)</f>
        <v>Sparta Warszawa 5</v>
      </c>
      <c r="C78" s="54" t="s">
        <v>21</v>
      </c>
      <c r="D78" s="51" t="str">
        <f>VLOOKUP(J78,'Lista Zespołów'!$A$4:$E$147,3,FALSE)</f>
        <v>Atena Warszawa 7</v>
      </c>
      <c r="F78" t="s">
        <v>22</v>
      </c>
      <c r="G78" s="47">
        <v>27</v>
      </c>
      <c r="H78" s="63" t="str">
        <f>$B$1&amp; 6</f>
        <v>H6</v>
      </c>
      <c r="I78" s="64" t="s">
        <v>21</v>
      </c>
      <c r="J78" s="63" t="str">
        <f>$B$1&amp; 2</f>
        <v>H2</v>
      </c>
    </row>
    <row r="79" spans="1:10" ht="18" x14ac:dyDescent="0.3">
      <c r="A79" s="47">
        <v>40</v>
      </c>
      <c r="B79" s="51" t="str">
        <f>VLOOKUP(H79,'Lista Zespołów'!$A$4:$E$147,3,FALSE)</f>
        <v>MUKS Krótka 4</v>
      </c>
      <c r="C79" s="106" t="s">
        <v>21</v>
      </c>
      <c r="D79" s="51" t="str">
        <f>VLOOKUP(J79,'Lista Zespołów'!$A$4:$E$147,3,FALSE)</f>
        <v>Nike Ostrołęka 2</v>
      </c>
      <c r="F79" t="s">
        <v>22</v>
      </c>
      <c r="G79" s="105">
        <v>28</v>
      </c>
      <c r="H79" s="63" t="str">
        <f>$B$1&amp; 7</f>
        <v>H7</v>
      </c>
      <c r="I79" s="64" t="s">
        <v>21</v>
      </c>
      <c r="J79" s="63" t="str">
        <f>$B$1&amp; 1</f>
        <v>H1</v>
      </c>
    </row>
    <row r="80" spans="1:10" ht="18" x14ac:dyDescent="0.3">
      <c r="A80" s="47">
        <v>41</v>
      </c>
      <c r="B80" s="51" t="str">
        <f>VLOOKUP(H80,'Lista Zespołów'!$A$4:$E$147,3,FALSE)</f>
        <v>Atena Warszawa 5</v>
      </c>
      <c r="C80" s="106" t="s">
        <v>21</v>
      </c>
      <c r="D80" s="51">
        <f>VLOOKUP(J80,'Lista Zespołów'!$A$4:$E$147,3,FALSE)</f>
        <v>0</v>
      </c>
      <c r="F80" t="s">
        <v>22</v>
      </c>
      <c r="G80" s="105">
        <v>29</v>
      </c>
      <c r="H80" s="63" t="str">
        <f>$B$1&amp; 8</f>
        <v>H8</v>
      </c>
      <c r="I80" s="64" t="s">
        <v>21</v>
      </c>
      <c r="J80" s="63" t="str">
        <f>$B$1&amp; 11</f>
        <v>H11</v>
      </c>
    </row>
    <row r="81" spans="1:10" ht="18" x14ac:dyDescent="0.3">
      <c r="A81" s="47">
        <v>42</v>
      </c>
      <c r="B81" s="51">
        <f>VLOOKUP(H81,'Lista Zespołów'!$A$4:$E$147,3,FALSE)</f>
        <v>0</v>
      </c>
      <c r="C81" s="106" t="s">
        <v>21</v>
      </c>
      <c r="D81" s="51">
        <f>VLOOKUP(J81,'Lista Zespołów'!$A$4:$E$147,3,FALSE)</f>
        <v>0</v>
      </c>
      <c r="F81" t="s">
        <v>22</v>
      </c>
      <c r="G81" s="105">
        <v>30</v>
      </c>
      <c r="H81" s="63" t="str">
        <f>$B$1&amp; 9</f>
        <v>H9</v>
      </c>
      <c r="I81" s="64" t="s">
        <v>21</v>
      </c>
      <c r="J81" s="63" t="str">
        <f>$B$1&amp; 10</f>
        <v>H10</v>
      </c>
    </row>
    <row r="83" spans="1:10" ht="17.399999999999999" x14ac:dyDescent="0.3">
      <c r="A83" s="47">
        <v>43</v>
      </c>
      <c r="B83" s="51">
        <f>VLOOKUP(H83,'Lista Zespołów'!$A$4:$E$147,3,FALSE)</f>
        <v>0</v>
      </c>
      <c r="C83" s="52" t="s">
        <v>21</v>
      </c>
      <c r="D83" s="51">
        <f>VLOOKUP(J83,'Lista Zespołów'!$A$4:$E$147,3,FALSE)</f>
        <v>0</v>
      </c>
      <c r="F83" t="s">
        <v>22</v>
      </c>
      <c r="G83" s="47">
        <v>25</v>
      </c>
      <c r="H83" s="63" t="str">
        <f>$B$1&amp; 12</f>
        <v>H12</v>
      </c>
      <c r="I83" s="64" t="s">
        <v>21</v>
      </c>
      <c r="J83" s="63" t="str">
        <f>$B$1&amp; 10</f>
        <v>H10</v>
      </c>
    </row>
    <row r="84" spans="1:10" ht="18" x14ac:dyDescent="0.35">
      <c r="A84" s="47">
        <v>44</v>
      </c>
      <c r="B84" s="51">
        <f>VLOOKUP(H84,'Lista Zespołów'!$A$4:$E$147,3,FALSE)</f>
        <v>0</v>
      </c>
      <c r="C84" s="54" t="s">
        <v>21</v>
      </c>
      <c r="D84" s="51">
        <f>VLOOKUP(J84,'Lista Zespołów'!$A$4:$E$147,3,FALSE)</f>
        <v>0</v>
      </c>
      <c r="F84" t="s">
        <v>22</v>
      </c>
      <c r="G84" s="47">
        <v>26</v>
      </c>
      <c r="H84" s="63" t="str">
        <f>$B$1&amp; 11</f>
        <v>H11</v>
      </c>
      <c r="I84" s="64" t="s">
        <v>21</v>
      </c>
      <c r="J84" s="63" t="str">
        <f>$B$1&amp; 9</f>
        <v>H9</v>
      </c>
    </row>
    <row r="85" spans="1:10" ht="18" x14ac:dyDescent="0.35">
      <c r="A85" s="47">
        <v>45</v>
      </c>
      <c r="B85" s="51" t="str">
        <f>VLOOKUP(H85,'Lista Zespołów'!$A$4:$E$147,3,FALSE)</f>
        <v>Nike Ostrołęka 2</v>
      </c>
      <c r="C85" s="54" t="s">
        <v>21</v>
      </c>
      <c r="D85" s="51" t="str">
        <f>VLOOKUP(J85,'Lista Zespołów'!$A$4:$E$147,3,FALSE)</f>
        <v>Atena Warszawa 5</v>
      </c>
      <c r="F85" t="s">
        <v>22</v>
      </c>
      <c r="G85" s="47">
        <v>27</v>
      </c>
      <c r="H85" s="63" t="str">
        <f>$B$1&amp; 1</f>
        <v>H1</v>
      </c>
      <c r="I85" s="64" t="s">
        <v>21</v>
      </c>
      <c r="J85" s="63" t="str">
        <f>$B$1&amp; 8</f>
        <v>H8</v>
      </c>
    </row>
    <row r="86" spans="1:10" ht="18" x14ac:dyDescent="0.3">
      <c r="A86" s="47">
        <v>46</v>
      </c>
      <c r="B86" s="51" t="str">
        <f>VLOOKUP(H86,'Lista Zespołów'!$A$4:$E$147,3,FALSE)</f>
        <v>Atena Warszawa 7</v>
      </c>
      <c r="C86" s="106" t="s">
        <v>21</v>
      </c>
      <c r="D86" s="51" t="str">
        <f>VLOOKUP(J86,'Lista Zespołów'!$A$4:$E$147,3,FALSE)</f>
        <v>MUKS Krótka 4</v>
      </c>
      <c r="F86" t="s">
        <v>22</v>
      </c>
      <c r="G86" s="105">
        <v>28</v>
      </c>
      <c r="H86" s="63" t="str">
        <f>$B$1&amp; 2</f>
        <v>H2</v>
      </c>
      <c r="I86" s="64" t="s">
        <v>21</v>
      </c>
      <c r="J86" s="63" t="str">
        <f>$B$1&amp; 7</f>
        <v>H7</v>
      </c>
    </row>
    <row r="87" spans="1:10" ht="18" x14ac:dyDescent="0.3">
      <c r="A87" s="47">
        <v>47</v>
      </c>
      <c r="B87" s="51" t="str">
        <f>VLOOKUP(H87,'Lista Zespołów'!$A$4:$E$147,3,FALSE)</f>
        <v>Olimp Mińsk Maz. 5</v>
      </c>
      <c r="C87" s="106" t="s">
        <v>21</v>
      </c>
      <c r="D87" s="51" t="str">
        <f>VLOOKUP(J87,'Lista Zespołów'!$A$4:$E$147,3,FALSE)</f>
        <v>Sparta Warszawa 5</v>
      </c>
      <c r="F87" t="s">
        <v>22</v>
      </c>
      <c r="G87" s="105">
        <v>29</v>
      </c>
      <c r="H87" s="63" t="str">
        <f>$B$1&amp; 3</f>
        <v>H3</v>
      </c>
      <c r="I87" s="64" t="s">
        <v>21</v>
      </c>
      <c r="J87" s="63" t="str">
        <f>$B$1&amp; 6</f>
        <v>H6</v>
      </c>
    </row>
    <row r="88" spans="1:10" ht="18" x14ac:dyDescent="0.3">
      <c r="A88" s="47">
        <v>48</v>
      </c>
      <c r="B88" s="51" t="str">
        <f>VLOOKUP(H88,'Lista Zespołów'!$A$4:$E$147,3,FALSE)</f>
        <v>Olimp Mińsk Maz. 4</v>
      </c>
      <c r="C88" s="106" t="s">
        <v>21</v>
      </c>
      <c r="D88" s="51" t="str">
        <f>VLOOKUP(J88,'Lista Zespołów'!$A$4:$E$147,3,FALSE)</f>
        <v>Nike Ostrołęka 6</v>
      </c>
      <c r="F88" t="s">
        <v>22</v>
      </c>
      <c r="G88" s="105">
        <v>30</v>
      </c>
      <c r="H88" s="63" t="str">
        <f>$B$1&amp; 4</f>
        <v>H4</v>
      </c>
      <c r="I88" s="64" t="s">
        <v>21</v>
      </c>
      <c r="J88" s="63" t="str">
        <f>$B$1&amp; 5</f>
        <v>H5</v>
      </c>
    </row>
    <row r="90" spans="1:10" ht="17.399999999999999" x14ac:dyDescent="0.3">
      <c r="A90" s="47">
        <v>49</v>
      </c>
      <c r="B90" s="51" t="str">
        <f>VLOOKUP(H90,'Lista Zespołów'!$A$4:$E$147,3,FALSE)</f>
        <v>Nike Ostrołęka 6</v>
      </c>
      <c r="C90" s="52" t="s">
        <v>21</v>
      </c>
      <c r="D90" s="51">
        <f>VLOOKUP(J90,'Lista Zespołów'!$A$4:$E$147,3,FALSE)</f>
        <v>0</v>
      </c>
      <c r="F90" t="s">
        <v>22</v>
      </c>
      <c r="G90" s="47">
        <v>25</v>
      </c>
      <c r="H90" s="63" t="str">
        <f>$B$1&amp; 5</f>
        <v>H5</v>
      </c>
      <c r="I90" s="64" t="s">
        <v>21</v>
      </c>
      <c r="J90" s="63" t="str">
        <f>$B$1&amp; 12</f>
        <v>H12</v>
      </c>
    </row>
    <row r="91" spans="1:10" ht="18" x14ac:dyDescent="0.35">
      <c r="A91" s="47">
        <v>50</v>
      </c>
      <c r="B91" s="51" t="str">
        <f>VLOOKUP(H91,'Lista Zespołów'!$A$4:$E$147,3,FALSE)</f>
        <v>Sparta Warszawa 5</v>
      </c>
      <c r="C91" s="54" t="s">
        <v>21</v>
      </c>
      <c r="D91" s="51" t="str">
        <f>VLOOKUP(J91,'Lista Zespołów'!$A$4:$E$147,3,FALSE)</f>
        <v>Olimp Mińsk Maz. 4</v>
      </c>
      <c r="F91" t="s">
        <v>22</v>
      </c>
      <c r="G91" s="47">
        <v>26</v>
      </c>
      <c r="H91" s="63" t="str">
        <f>$B$1&amp; 6</f>
        <v>H6</v>
      </c>
      <c r="I91" s="64" t="s">
        <v>21</v>
      </c>
      <c r="J91" s="63" t="str">
        <f>$B$1&amp; 4</f>
        <v>H4</v>
      </c>
    </row>
    <row r="92" spans="1:10" ht="18" x14ac:dyDescent="0.35">
      <c r="A92" s="47">
        <v>51</v>
      </c>
      <c r="B92" s="51" t="str">
        <f>VLOOKUP(H92,'Lista Zespołów'!$A$4:$E$147,3,FALSE)</f>
        <v>MUKS Krótka 4</v>
      </c>
      <c r="C92" s="54" t="s">
        <v>21</v>
      </c>
      <c r="D92" s="51" t="str">
        <f>VLOOKUP(J92,'Lista Zespołów'!$A$4:$E$147,3,FALSE)</f>
        <v>Olimp Mińsk Maz. 5</v>
      </c>
      <c r="F92" t="s">
        <v>22</v>
      </c>
      <c r="G92" s="47">
        <v>27</v>
      </c>
      <c r="H92" s="63" t="str">
        <f>$B$1&amp; 7</f>
        <v>H7</v>
      </c>
      <c r="I92" s="64" t="s">
        <v>21</v>
      </c>
      <c r="J92" s="63" t="str">
        <f>$B$1&amp; 3</f>
        <v>H3</v>
      </c>
    </row>
    <row r="93" spans="1:10" ht="18" x14ac:dyDescent="0.3">
      <c r="A93" s="47">
        <v>52</v>
      </c>
      <c r="B93" s="51" t="str">
        <f>VLOOKUP(H93,'Lista Zespołów'!$A$4:$E$147,3,FALSE)</f>
        <v>Atena Warszawa 5</v>
      </c>
      <c r="C93" s="106" t="s">
        <v>21</v>
      </c>
      <c r="D93" s="51" t="str">
        <f>VLOOKUP(J93,'Lista Zespołów'!$A$4:$E$147,3,FALSE)</f>
        <v>Atena Warszawa 7</v>
      </c>
      <c r="F93" t="s">
        <v>22</v>
      </c>
      <c r="G93" s="105">
        <v>28</v>
      </c>
      <c r="H93" s="63" t="str">
        <f>$B$1&amp; 8</f>
        <v>H8</v>
      </c>
      <c r="I93" s="64" t="s">
        <v>21</v>
      </c>
      <c r="J93" s="63" t="str">
        <f>$B$1&amp; 2</f>
        <v>H2</v>
      </c>
    </row>
    <row r="94" spans="1:10" ht="18" x14ac:dyDescent="0.3">
      <c r="A94" s="47">
        <v>53</v>
      </c>
      <c r="B94" s="51">
        <f>VLOOKUP(H94,'Lista Zespołów'!$A$4:$E$147,3,FALSE)</f>
        <v>0</v>
      </c>
      <c r="C94" s="106" t="s">
        <v>21</v>
      </c>
      <c r="D94" s="51" t="str">
        <f>VLOOKUP(J94,'Lista Zespołów'!$A$4:$E$147,3,FALSE)</f>
        <v>Nike Ostrołęka 2</v>
      </c>
      <c r="F94" t="s">
        <v>22</v>
      </c>
      <c r="G94" s="105">
        <v>29</v>
      </c>
      <c r="H94" s="63" t="str">
        <f>$B$1&amp; 9</f>
        <v>H9</v>
      </c>
      <c r="I94" s="64" t="s">
        <v>21</v>
      </c>
      <c r="J94" s="63" t="str">
        <f>$B$1&amp; 1</f>
        <v>H1</v>
      </c>
    </row>
    <row r="95" spans="1:10" ht="18" x14ac:dyDescent="0.3">
      <c r="A95" s="47">
        <v>54</v>
      </c>
      <c r="B95" s="51">
        <f>VLOOKUP(H95,'Lista Zespołów'!$A$4:$E$147,3,FALSE)</f>
        <v>0</v>
      </c>
      <c r="C95" s="106" t="s">
        <v>21</v>
      </c>
      <c r="D95" s="51">
        <f>VLOOKUP(J95,'Lista Zespołów'!$A$4:$E$147,3,FALSE)</f>
        <v>0</v>
      </c>
      <c r="F95" t="s">
        <v>22</v>
      </c>
      <c r="G95" s="105">
        <v>30</v>
      </c>
      <c r="H95" s="63" t="str">
        <f>$B$1&amp; 10</f>
        <v>H10</v>
      </c>
      <c r="I95" s="64" t="s">
        <v>21</v>
      </c>
      <c r="J95" s="63" t="str">
        <f>$B$1&amp; 11</f>
        <v>H11</v>
      </c>
    </row>
    <row r="97" spans="1:10" ht="17.399999999999999" x14ac:dyDescent="0.3">
      <c r="A97" s="47">
        <v>55</v>
      </c>
      <c r="B97" s="51">
        <f>VLOOKUP(H97,'Lista Zespołów'!$A$4:$E$147,3,FALSE)</f>
        <v>0</v>
      </c>
      <c r="C97" s="52" t="s">
        <v>21</v>
      </c>
      <c r="D97" s="51">
        <f>VLOOKUP(J97,'Lista Zespołów'!$A$4:$E$147,3,FALSE)</f>
        <v>0</v>
      </c>
      <c r="F97" t="s">
        <v>22</v>
      </c>
      <c r="G97" s="47">
        <v>25</v>
      </c>
      <c r="H97" s="63" t="str">
        <f>$B$1&amp; 12</f>
        <v>H12</v>
      </c>
      <c r="I97" s="64" t="s">
        <v>21</v>
      </c>
      <c r="J97" s="63" t="str">
        <f>$B$1&amp; 11</f>
        <v>H11</v>
      </c>
    </row>
    <row r="98" spans="1:10" ht="18" x14ac:dyDescent="0.35">
      <c r="A98" s="47">
        <v>56</v>
      </c>
      <c r="B98" s="51" t="str">
        <f>VLOOKUP(H98,'Lista Zespołów'!$A$4:$E$147,3,FALSE)</f>
        <v>Nike Ostrołęka 2</v>
      </c>
      <c r="C98" s="54" t="s">
        <v>21</v>
      </c>
      <c r="D98" s="51">
        <f>VLOOKUP(J98,'Lista Zespołów'!$A$4:$E$147,3,FALSE)</f>
        <v>0</v>
      </c>
      <c r="F98" t="s">
        <v>22</v>
      </c>
      <c r="G98" s="47">
        <v>26</v>
      </c>
      <c r="H98" s="63" t="str">
        <f>$B$1&amp; 1</f>
        <v>H1</v>
      </c>
      <c r="I98" s="64" t="s">
        <v>21</v>
      </c>
      <c r="J98" s="63" t="str">
        <f>$B$1&amp; 10</f>
        <v>H10</v>
      </c>
    </row>
    <row r="99" spans="1:10" ht="18" x14ac:dyDescent="0.35">
      <c r="A99" s="47">
        <v>57</v>
      </c>
      <c r="B99" s="51" t="str">
        <f>VLOOKUP(H99,'Lista Zespołów'!$A$4:$E$147,3,FALSE)</f>
        <v>Atena Warszawa 7</v>
      </c>
      <c r="C99" s="54" t="s">
        <v>21</v>
      </c>
      <c r="D99" s="51">
        <f>VLOOKUP(J99,'Lista Zespołów'!$A$4:$E$147,3,FALSE)</f>
        <v>0</v>
      </c>
      <c r="F99" t="s">
        <v>22</v>
      </c>
      <c r="G99" s="47">
        <v>27</v>
      </c>
      <c r="H99" s="63" t="str">
        <f>$B$1&amp; 2</f>
        <v>H2</v>
      </c>
      <c r="I99" s="64" t="s">
        <v>21</v>
      </c>
      <c r="J99" s="63" t="str">
        <f>$B$1&amp; 9</f>
        <v>H9</v>
      </c>
    </row>
    <row r="100" spans="1:10" ht="18" x14ac:dyDescent="0.3">
      <c r="A100" s="47">
        <v>58</v>
      </c>
      <c r="B100" s="51" t="str">
        <f>VLOOKUP(H100,'Lista Zespołów'!$A$4:$E$147,3,FALSE)</f>
        <v>Olimp Mińsk Maz. 5</v>
      </c>
      <c r="C100" s="106" t="s">
        <v>21</v>
      </c>
      <c r="D100" s="51" t="str">
        <f>VLOOKUP(J100,'Lista Zespołów'!$A$4:$E$147,3,FALSE)</f>
        <v>Atena Warszawa 5</v>
      </c>
      <c r="F100" t="s">
        <v>22</v>
      </c>
      <c r="G100" s="105">
        <v>28</v>
      </c>
      <c r="H100" s="63" t="str">
        <f>$B$1&amp; 3</f>
        <v>H3</v>
      </c>
      <c r="I100" s="64" t="s">
        <v>21</v>
      </c>
      <c r="J100" s="63" t="str">
        <f>$B$1&amp; 8</f>
        <v>H8</v>
      </c>
    </row>
    <row r="101" spans="1:10" ht="18" x14ac:dyDescent="0.3">
      <c r="A101" s="47">
        <v>59</v>
      </c>
      <c r="B101" s="51" t="str">
        <f>VLOOKUP(H101,'Lista Zespołów'!$A$4:$E$147,3,FALSE)</f>
        <v>Olimp Mińsk Maz. 4</v>
      </c>
      <c r="C101" s="106" t="s">
        <v>21</v>
      </c>
      <c r="D101" s="51" t="str">
        <f>VLOOKUP(J101,'Lista Zespołów'!$A$4:$E$147,3,FALSE)</f>
        <v>MUKS Krótka 4</v>
      </c>
      <c r="F101" t="s">
        <v>22</v>
      </c>
      <c r="G101" s="105">
        <v>29</v>
      </c>
      <c r="H101" s="63" t="str">
        <f>$B$1&amp; 4</f>
        <v>H4</v>
      </c>
      <c r="I101" s="64" t="s">
        <v>21</v>
      </c>
      <c r="J101" s="63" t="str">
        <f>$B$1&amp; 7</f>
        <v>H7</v>
      </c>
    </row>
    <row r="102" spans="1:10" ht="18" x14ac:dyDescent="0.3">
      <c r="A102" s="47">
        <v>60</v>
      </c>
      <c r="B102" s="51" t="str">
        <f>VLOOKUP(H102,'Lista Zespołów'!$A$4:$E$147,3,FALSE)</f>
        <v>Nike Ostrołęka 6</v>
      </c>
      <c r="C102" s="106" t="s">
        <v>21</v>
      </c>
      <c r="D102" s="51" t="str">
        <f>VLOOKUP(J102,'Lista Zespołów'!$A$4:$E$147,3,FALSE)</f>
        <v>Sparta Warszawa 5</v>
      </c>
      <c r="F102" t="s">
        <v>22</v>
      </c>
      <c r="G102" s="105">
        <v>30</v>
      </c>
      <c r="H102" s="63" t="str">
        <f>$B$1&amp; 5</f>
        <v>H5</v>
      </c>
      <c r="I102" s="64" t="s">
        <v>21</v>
      </c>
      <c r="J102" s="63" t="str">
        <f>$B$1&amp; 6</f>
        <v>H6</v>
      </c>
    </row>
    <row r="104" spans="1:10" ht="17.399999999999999" x14ac:dyDescent="0.3">
      <c r="A104" s="47">
        <v>61</v>
      </c>
      <c r="B104" s="51" t="str">
        <f>VLOOKUP(H104,'Lista Zespołów'!$A$4:$E$147,3,FALSE)</f>
        <v>Sparta Warszawa 5</v>
      </c>
      <c r="C104" s="52" t="s">
        <v>21</v>
      </c>
      <c r="D104" s="51">
        <f>VLOOKUP(J104,'Lista Zespołów'!$A$4:$E$147,3,FALSE)</f>
        <v>0</v>
      </c>
      <c r="F104" t="s">
        <v>22</v>
      </c>
      <c r="G104" s="47">
        <v>25</v>
      </c>
      <c r="H104" s="63" t="str">
        <f>$B$1&amp; 6</f>
        <v>H6</v>
      </c>
      <c r="I104" s="64" t="s">
        <v>21</v>
      </c>
      <c r="J104" s="63" t="str">
        <f>$B$1&amp; 12</f>
        <v>H12</v>
      </c>
    </row>
    <row r="105" spans="1:10" ht="18" x14ac:dyDescent="0.35">
      <c r="A105" s="47">
        <v>62</v>
      </c>
      <c r="B105" s="51" t="str">
        <f>VLOOKUP(H105,'Lista Zespołów'!$A$4:$E$147,3,FALSE)</f>
        <v>MUKS Krótka 4</v>
      </c>
      <c r="C105" s="54" t="s">
        <v>21</v>
      </c>
      <c r="D105" s="51" t="str">
        <f>VLOOKUP(J105,'Lista Zespołów'!$A$4:$E$147,3,FALSE)</f>
        <v>Nike Ostrołęka 6</v>
      </c>
      <c r="F105" t="s">
        <v>22</v>
      </c>
      <c r="G105" s="47">
        <v>26</v>
      </c>
      <c r="H105" s="63" t="str">
        <f>$B$1&amp; 7</f>
        <v>H7</v>
      </c>
      <c r="I105" s="64" t="s">
        <v>21</v>
      </c>
      <c r="J105" s="63" t="str">
        <f>$B$1&amp; 5</f>
        <v>H5</v>
      </c>
    </row>
    <row r="106" spans="1:10" ht="18" x14ac:dyDescent="0.35">
      <c r="A106" s="47">
        <v>63</v>
      </c>
      <c r="B106" s="51" t="str">
        <f>VLOOKUP(H106,'Lista Zespołów'!$A$4:$E$147,3,FALSE)</f>
        <v>Atena Warszawa 5</v>
      </c>
      <c r="C106" s="54" t="s">
        <v>21</v>
      </c>
      <c r="D106" s="51" t="str">
        <f>VLOOKUP(J106,'Lista Zespołów'!$A$4:$E$147,3,FALSE)</f>
        <v>Olimp Mińsk Maz. 4</v>
      </c>
      <c r="F106" t="s">
        <v>22</v>
      </c>
      <c r="G106" s="47">
        <v>27</v>
      </c>
      <c r="H106" s="63" t="str">
        <f>$B$1&amp; 8</f>
        <v>H8</v>
      </c>
      <c r="I106" s="64" t="s">
        <v>21</v>
      </c>
      <c r="J106" s="63" t="str">
        <f>$B$1&amp; 4</f>
        <v>H4</v>
      </c>
    </row>
    <row r="107" spans="1:10" ht="18" x14ac:dyDescent="0.3">
      <c r="A107" s="47">
        <v>64</v>
      </c>
      <c r="B107" s="51">
        <f>VLOOKUP(H107,'Lista Zespołów'!$A$4:$E$147,3,FALSE)</f>
        <v>0</v>
      </c>
      <c r="C107" s="106" t="s">
        <v>21</v>
      </c>
      <c r="D107" s="51" t="str">
        <f>VLOOKUP(J107,'Lista Zespołów'!$A$4:$E$147,3,FALSE)</f>
        <v>Olimp Mińsk Maz. 5</v>
      </c>
      <c r="F107" t="s">
        <v>22</v>
      </c>
      <c r="G107" s="105">
        <v>28</v>
      </c>
      <c r="H107" s="63" t="str">
        <f>$B$1&amp; 9</f>
        <v>H9</v>
      </c>
      <c r="I107" s="64" t="s">
        <v>21</v>
      </c>
      <c r="J107" s="63" t="str">
        <f>$B$1&amp; 3</f>
        <v>H3</v>
      </c>
    </row>
    <row r="108" spans="1:10" ht="18" x14ac:dyDescent="0.3">
      <c r="A108" s="47">
        <v>65</v>
      </c>
      <c r="B108" s="51">
        <f>VLOOKUP(H108,'Lista Zespołów'!$A$4:$E$147,3,FALSE)</f>
        <v>0</v>
      </c>
      <c r="C108" s="106" t="s">
        <v>21</v>
      </c>
      <c r="D108" s="51" t="str">
        <f>VLOOKUP(J108,'Lista Zespołów'!$A$4:$E$147,3,FALSE)</f>
        <v>Atena Warszawa 7</v>
      </c>
      <c r="F108" t="s">
        <v>22</v>
      </c>
      <c r="G108" s="105">
        <v>29</v>
      </c>
      <c r="H108" s="63" t="str">
        <f>$B$1&amp; 10</f>
        <v>H10</v>
      </c>
      <c r="I108" s="64" t="s">
        <v>21</v>
      </c>
      <c r="J108" s="63" t="str">
        <f>$B$1&amp; 2</f>
        <v>H2</v>
      </c>
    </row>
    <row r="109" spans="1:10" ht="18" x14ac:dyDescent="0.3">
      <c r="A109" s="47">
        <v>66</v>
      </c>
      <c r="B109" s="51">
        <f>VLOOKUP(H109,'Lista Zespołów'!$A$4:$E$147,3,FALSE)</f>
        <v>0</v>
      </c>
      <c r="C109" s="106" t="s">
        <v>21</v>
      </c>
      <c r="D109" s="51" t="str">
        <f>VLOOKUP(J109,'Lista Zespołów'!$A$4:$E$147,3,FALSE)</f>
        <v>Nike Ostrołęka 2</v>
      </c>
      <c r="F109" t="s">
        <v>22</v>
      </c>
      <c r="G109" s="105">
        <v>30</v>
      </c>
      <c r="H109" s="63" t="str">
        <f>$B$1&amp; 11</f>
        <v>H11</v>
      </c>
      <c r="I109" s="64" t="s">
        <v>21</v>
      </c>
      <c r="J109" s="63" t="str">
        <f>$B$1&amp; 1</f>
        <v>H1</v>
      </c>
    </row>
  </sheetData>
  <protectedRanges>
    <protectedRange password="CF7A" sqref="C22:D22" name="Rozstęp1_1_1"/>
  </protectedRanges>
  <mergeCells count="26">
    <mergeCell ref="U19:V19"/>
    <mergeCell ref="W19:X19"/>
    <mergeCell ref="Y19:Z19"/>
    <mergeCell ref="U20:V20"/>
    <mergeCell ref="W20:X20"/>
    <mergeCell ref="Y20:Z20"/>
    <mergeCell ref="K3:L11"/>
    <mergeCell ref="A18:R18"/>
    <mergeCell ref="C19:D19"/>
    <mergeCell ref="E19:F19"/>
    <mergeCell ref="G19:H19"/>
    <mergeCell ref="I19:J19"/>
    <mergeCell ref="K19:L19"/>
    <mergeCell ref="Q19:R19"/>
    <mergeCell ref="M19:N19"/>
    <mergeCell ref="O19:P19"/>
    <mergeCell ref="S19:T19"/>
    <mergeCell ref="C20:D20"/>
    <mergeCell ref="E20:F20"/>
    <mergeCell ref="G20:H20"/>
    <mergeCell ref="I20:J20"/>
    <mergeCell ref="K20:L20"/>
    <mergeCell ref="Q20:R20"/>
    <mergeCell ref="S20:T20"/>
    <mergeCell ref="M20:N20"/>
    <mergeCell ref="O20:P2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49</vt:i4>
      </vt:variant>
    </vt:vector>
  </HeadingPairs>
  <TitlesOfParts>
    <vt:vector size="64" baseType="lpstr">
      <vt:lpstr>Lista Zespołów</vt:lpstr>
      <vt:lpstr>I LIGA</vt:lpstr>
      <vt:lpstr>II LIGA</vt:lpstr>
      <vt:lpstr>III LIGA</vt:lpstr>
      <vt:lpstr>IV LIGA</vt:lpstr>
      <vt:lpstr>V LIGA</vt:lpstr>
      <vt:lpstr>VI LIGA</vt:lpstr>
      <vt:lpstr>VII LIGA</vt:lpstr>
      <vt:lpstr>VIII LIGA</vt:lpstr>
      <vt:lpstr>IX LIGA</vt:lpstr>
      <vt:lpstr>Grupa J</vt:lpstr>
      <vt:lpstr>Grupa K</vt:lpstr>
      <vt:lpstr>Grupa L</vt:lpstr>
      <vt:lpstr>ZGŁOSZENIA</vt:lpstr>
      <vt:lpstr>TABELA KOŃCOWA</vt:lpstr>
      <vt:lpstr>D</vt:lpstr>
      <vt:lpstr>'Grupa J'!Kryteria</vt:lpstr>
      <vt:lpstr>'Grupa K'!Kryteria</vt:lpstr>
      <vt:lpstr>'Grupa L'!Kryteria</vt:lpstr>
      <vt:lpstr>'I LIGA'!Kryteria</vt:lpstr>
      <vt:lpstr>'II LIGA'!Kryteria</vt:lpstr>
      <vt:lpstr>'III LIGA'!Kryteria</vt:lpstr>
      <vt:lpstr>'IV LIGA'!Kryteria</vt:lpstr>
      <vt:lpstr>'IX LIGA'!Kryteria</vt:lpstr>
      <vt:lpstr>'V LIGA'!Kryteria</vt:lpstr>
      <vt:lpstr>'VI LIGA'!Kryteria</vt:lpstr>
      <vt:lpstr>'VII LIGA'!Kryteria</vt:lpstr>
      <vt:lpstr>'VIII LIGA'!Kryteria</vt:lpstr>
      <vt:lpstr>'Grupa J'!Obszar_wydruku</vt:lpstr>
      <vt:lpstr>'Grupa K'!Obszar_wydruku</vt:lpstr>
      <vt:lpstr>'Grupa L'!Obszar_wydruku</vt:lpstr>
      <vt:lpstr>'I LIGA'!Obszar_wydruku</vt:lpstr>
      <vt:lpstr>'II LIGA'!Obszar_wydruku</vt:lpstr>
      <vt:lpstr>'III LIGA'!Obszar_wydruku</vt:lpstr>
      <vt:lpstr>'IV LIGA'!Obszar_wydruku</vt:lpstr>
      <vt:lpstr>'IX LIGA'!Obszar_wydruku</vt:lpstr>
      <vt:lpstr>'V LIGA'!Obszar_wydruku</vt:lpstr>
      <vt:lpstr>'VI LIGA'!Obszar_wydruku</vt:lpstr>
      <vt:lpstr>'VII LIGA'!Obszar_wydruku</vt:lpstr>
      <vt:lpstr>'VIII LIGA'!Obszar_wydruku</vt:lpstr>
      <vt:lpstr>'Grupa J'!Tytuły_wydruku</vt:lpstr>
      <vt:lpstr>'Grupa K'!Tytuły_wydruku</vt:lpstr>
      <vt:lpstr>'Grupa L'!Tytuły_wydruku</vt:lpstr>
      <vt:lpstr>'I LIGA'!Tytuły_wydruku</vt:lpstr>
      <vt:lpstr>'II LIGA'!Tytuły_wydruku</vt:lpstr>
      <vt:lpstr>'III LIGA'!Tytuły_wydruku</vt:lpstr>
      <vt:lpstr>'IV LIGA'!Tytuły_wydruku</vt:lpstr>
      <vt:lpstr>'IX LIGA'!Tytuły_wydruku</vt:lpstr>
      <vt:lpstr>'V LIGA'!Tytuły_wydruku</vt:lpstr>
      <vt:lpstr>'VI LIGA'!Tytuły_wydruku</vt:lpstr>
      <vt:lpstr>'VII LIGA'!Tytuły_wydruku</vt:lpstr>
      <vt:lpstr>'VIII LIGA'!Tytuły_wydruku</vt:lpstr>
      <vt:lpstr>'Grupa J'!Wybieranie</vt:lpstr>
      <vt:lpstr>'Grupa K'!Wybieranie</vt:lpstr>
      <vt:lpstr>'Grupa L'!Wybieranie</vt:lpstr>
      <vt:lpstr>'I LIGA'!Wybieranie</vt:lpstr>
      <vt:lpstr>'II LIGA'!Wybieranie</vt:lpstr>
      <vt:lpstr>'III LIGA'!Wybieranie</vt:lpstr>
      <vt:lpstr>'IV LIGA'!Wybieranie</vt:lpstr>
      <vt:lpstr>'IX LIGA'!Wybieranie</vt:lpstr>
      <vt:lpstr>'V LIGA'!Wybieranie</vt:lpstr>
      <vt:lpstr>'VI LIGA'!Wybieranie</vt:lpstr>
      <vt:lpstr>'VII LIGA'!Wybieranie</vt:lpstr>
      <vt:lpstr>'VIII LIGA'!Wybieranie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Stan</dc:creator>
  <cp:lastModifiedBy>Paweł Janus</cp:lastModifiedBy>
  <cp:lastPrinted>2017-04-01T13:45:30Z</cp:lastPrinted>
  <dcterms:created xsi:type="dcterms:W3CDTF">2015-01-29T08:59:49Z</dcterms:created>
  <dcterms:modified xsi:type="dcterms:W3CDTF">2022-03-27T17:06:18Z</dcterms:modified>
</cp:coreProperties>
</file>