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11124" windowHeight="5484" tabRatio="916" activeTab="4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62913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<sst xmlns="http://schemas.openxmlformats.org/spreadsheetml/2006/main" count="1179" uniqueCount="75">
  <si>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</si>
  <si>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</si>
  <si>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</si>
  <si>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</si>
  <si>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</si>
  <si>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</si>
  <si>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</si>
  <si>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</si>
  <si>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</si>
  <si>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</si>
  <si>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</si>
  <si>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</si>
  <si>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</si>
  <si>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</si>
  <si>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</si>
  <si>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</si>
  <si>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</si>
  <si>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</si>
  <si>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</si>
  <si>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</si>
  <si>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</si>
  <si>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</si>
  <si>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</si>
  <si>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</si>
  <si>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</si>
  <si>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</si>
  <si>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</si>
  <si>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</si>
  <si>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</si>
  <si>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</si>
  <si>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</si>
  <si>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X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</si>
  <si>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</si>
  <si>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</si>
  <si>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</si>
  <si>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</si>
  <si>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</si>
  <si>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</si>
  <si>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</si>
  <si>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</si>
  <si>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</si>
  <si>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</si>
  <si>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</si>
  <si>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</si>
  <si>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</si>
  <si>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</si>
  <si>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</si>
  <si>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</si>
  <si>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</si>
  <si>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nieobecni</t>
  </si>
  <si>
    <t>ROZSTAWIENIE NA III TURNIEJ</t>
  </si>
  <si>
    <t>UKS Lesznowola 1</t>
  </si>
  <si>
    <t>GLKS Nadarzyn 1</t>
  </si>
  <si>
    <t>Atena Warszawa 1</t>
  </si>
  <si>
    <t>Sparta Warszawa 1</t>
  </si>
  <si>
    <t>Orlęta Raszyn 1</t>
  </si>
  <si>
    <t>MOS Wola 1</t>
  </si>
  <si>
    <t>MOS Wola 2</t>
  </si>
  <si>
    <t>Dębina Nieporęt 1</t>
  </si>
  <si>
    <t>LTS 1</t>
  </si>
  <si>
    <t>GLKS Nadarzyn 2</t>
  </si>
  <si>
    <t>KKS Kozienice</t>
  </si>
  <si>
    <t>Beta Błonie 2</t>
  </si>
  <si>
    <t>Trójka Kobyłka 1</t>
  </si>
  <si>
    <t>SPS Konstancin</t>
  </si>
  <si>
    <t>Esperanto Warszawa 2</t>
  </si>
  <si>
    <t>Radomka Radom 2</t>
  </si>
  <si>
    <t>Saska Warszawa</t>
  </si>
  <si>
    <t>Atena Warszawa 2</t>
  </si>
  <si>
    <t>Beta Błonie 1</t>
  </si>
  <si>
    <t>Akademia Wójtowicza</t>
  </si>
  <si>
    <t>Dębina Nieporęt 2</t>
  </si>
  <si>
    <t>Olimp Mińsk 1</t>
  </si>
  <si>
    <t>LOS Nowy Dwór Maz. 1</t>
  </si>
  <si>
    <t>Dębina Nieporęt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</si>
</sst>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0" borderId="0" xfId="0" applyFont="1" applyBorder="1"/>
    <xf numFmtId="0" fontId="5" fillId="0" borderId="0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quotePrefix="1"/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5" fillId="2" borderId="2" xfId="0" applyFont="1" applyFill="1" applyBorder="1" quotePrefix="1"/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16">
      <selection activeCell="C28" sqref="C28"/>
    </sheetView>
  </sheetViews>
  <sheetFormatPr defaultColWidth="9.140625" defaultRowHeight="15"/>
  <cols>
    <col min="1" max="1" width="11.281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2.6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7" t="s">
        <v>32</v>
      </c>
      <c r="G3" s="107" t="s">
        <v>33</v>
      </c>
    </row>
    <row r="4" spans="1:5" ht="26.4" thickBot="1">
      <c r="A4" s="7" t="str">
        <f>'Lista Zespołów'!$D4&amp;'Lista Zespołów'!$E4</f>
        <v>A1</v>
      </c>
      <c r="B4" s="6">
        <v>1</v>
      </c>
      <c r="C4" s="115" t="s">
        <v>58</v>
      </c>
      <c r="D4" s="7" t="s">
        <v>6</v>
      </c>
      <c r="E4" s="7">
        <v>1</v>
      </c>
    </row>
    <row r="5" spans="1:5" ht="26.4" thickBot="1">
      <c r="A5" s="7" t="str">
        <f>'Lista Zespołów'!$D5&amp;'Lista Zespołów'!$E5</f>
        <v>A2</v>
      </c>
      <c r="B5" s="6">
        <v>2</v>
      </c>
      <c r="C5" s="116" t="s">
        <v>59</v>
      </c>
      <c r="D5" s="7" t="s">
        <v>6</v>
      </c>
      <c r="E5" s="7">
        <v>2</v>
      </c>
    </row>
    <row r="6" spans="1:5" ht="26.4" thickBot="1">
      <c r="A6" s="7" t="str">
        <f>'Lista Zespołów'!$D6&amp;'Lista Zespołów'!$E6</f>
        <v>A3</v>
      </c>
      <c r="B6" s="6">
        <v>3</v>
      </c>
      <c r="C6" s="116" t="s">
        <v>51</v>
      </c>
      <c r="D6" s="7" t="s">
        <v>6</v>
      </c>
      <c r="E6" s="7">
        <v>3</v>
      </c>
    </row>
    <row r="7" spans="1:5" ht="26.4" thickBot="1">
      <c r="A7" s="7" t="str">
        <f>'Lista Zespołów'!$D7&amp;'Lista Zespołów'!$E7</f>
        <v>A4</v>
      </c>
      <c r="B7" s="6">
        <v>4</v>
      </c>
      <c r="C7" s="116" t="s">
        <v>60</v>
      </c>
      <c r="D7" s="7" t="s">
        <v>6</v>
      </c>
      <c r="E7" s="7">
        <v>4</v>
      </c>
    </row>
    <row r="8" spans="1:5" ht="26.4" thickBot="1">
      <c r="A8" s="7" t="str">
        <f>'Lista Zespołów'!$D8&amp;'Lista Zespołów'!$E8</f>
        <v>A5</v>
      </c>
      <c r="B8" s="6">
        <v>5</v>
      </c>
      <c r="C8" s="116" t="s">
        <v>61</v>
      </c>
      <c r="D8" s="7" t="s">
        <v>6</v>
      </c>
      <c r="E8" s="7">
        <v>5</v>
      </c>
    </row>
    <row r="9" spans="1:7" ht="26.4" thickBot="1">
      <c r="A9" s="62" t="str">
        <f>'Lista Zespołów'!$D9&amp;'Lista Zespołów'!$E9</f>
        <v>A6</v>
      </c>
      <c r="B9" s="75">
        <v>6</v>
      </c>
      <c r="C9" s="116" t="s">
        <v>62</v>
      </c>
      <c r="D9" s="77" t="s">
        <v>6</v>
      </c>
      <c r="E9" s="78">
        <v>6</v>
      </c>
      <c r="F9" s="108"/>
      <c r="G9" s="108"/>
    </row>
    <row r="10" spans="1:5" ht="26.4" thickBot="1">
      <c r="A10" s="62" t="str">
        <f>'Lista Zespołów'!$D10&amp;'Lista Zespołów'!$E10</f>
        <v>B1</v>
      </c>
      <c r="B10" s="6">
        <v>7</v>
      </c>
      <c r="C10" s="115" t="s">
        <v>52</v>
      </c>
      <c r="D10" s="64" t="s">
        <v>5</v>
      </c>
      <c r="E10" s="64">
        <v>1</v>
      </c>
    </row>
    <row r="11" spans="1:5" ht="26.4" thickBot="1">
      <c r="A11" s="62" t="str">
        <f>'Lista Zespołów'!$D11&amp;'Lista Zespołów'!$E11</f>
        <v>B2</v>
      </c>
      <c r="B11" s="6">
        <v>8</v>
      </c>
      <c r="C11" s="116" t="s">
        <v>53</v>
      </c>
      <c r="D11" s="64" t="s">
        <v>5</v>
      </c>
      <c r="E11" s="64">
        <v>2</v>
      </c>
    </row>
    <row r="12" spans="1:5" ht="26.4" thickBot="1">
      <c r="A12" s="62" t="str">
        <f>'Lista Zespołów'!$D12&amp;'Lista Zespołów'!$E12</f>
        <v>B3</v>
      </c>
      <c r="B12" s="6">
        <v>9</v>
      </c>
      <c r="C12" s="116" t="s">
        <v>63</v>
      </c>
      <c r="D12" s="64" t="s">
        <v>5</v>
      </c>
      <c r="E12" s="64">
        <v>3</v>
      </c>
    </row>
    <row r="13" spans="1:5" ht="26.4" thickBot="1">
      <c r="A13" s="62" t="str">
        <f>'Lista Zespołów'!$D13&amp;'Lista Zespołów'!$E13</f>
        <v>B4</v>
      </c>
      <c r="B13" s="6">
        <v>10</v>
      </c>
      <c r="C13" s="116" t="s">
        <v>64</v>
      </c>
      <c r="D13" s="64" t="s">
        <v>5</v>
      </c>
      <c r="E13" s="64">
        <v>4</v>
      </c>
    </row>
    <row r="14" spans="1:5" ht="26.4" thickBot="1">
      <c r="A14" s="62" t="str">
        <f>'Lista Zespołów'!$D14&amp;'Lista Zespołów'!$E14</f>
        <v>B5</v>
      </c>
      <c r="B14" s="6">
        <v>11</v>
      </c>
      <c r="C14" s="116" t="s">
        <v>65</v>
      </c>
      <c r="D14" s="64" t="s">
        <v>5</v>
      </c>
      <c r="E14" s="64">
        <v>5</v>
      </c>
    </row>
    <row r="15" spans="1:7" ht="26.4" thickBot="1">
      <c r="A15" s="62" t="str">
        <f>'Lista Zespołów'!$D15&amp;'Lista Zespołów'!$E15</f>
        <v>B6</v>
      </c>
      <c r="B15" s="75">
        <v>12</v>
      </c>
      <c r="C15" s="116" t="s">
        <v>66</v>
      </c>
      <c r="D15" s="78" t="s">
        <v>5</v>
      </c>
      <c r="E15" s="78">
        <v>6</v>
      </c>
      <c r="F15" s="108"/>
      <c r="G15" s="108"/>
    </row>
    <row r="16" spans="1:5" ht="26.4" thickBot="1">
      <c r="A16" s="62" t="str">
        <f>'Lista Zespołów'!$D16&amp;'Lista Zespołów'!$E16</f>
        <v>C1</v>
      </c>
      <c r="B16" s="6">
        <v>13</v>
      </c>
      <c r="C16" s="115" t="s">
        <v>54</v>
      </c>
      <c r="D16" s="64" t="s">
        <v>4</v>
      </c>
      <c r="E16" s="64">
        <v>1</v>
      </c>
    </row>
    <row r="17" spans="1:5" ht="26.4" thickBot="1">
      <c r="A17" s="62" t="str">
        <f>'Lista Zespołów'!$D17&amp;'Lista Zespołów'!$E17</f>
        <v>C2</v>
      </c>
      <c r="B17" s="6">
        <v>14</v>
      </c>
      <c r="C17" s="116" t="s">
        <v>67</v>
      </c>
      <c r="D17" s="64" t="s">
        <v>4</v>
      </c>
      <c r="E17" s="64">
        <v>2</v>
      </c>
    </row>
    <row r="18" spans="1:5" ht="26.4" thickBot="1">
      <c r="A18" s="62" t="str">
        <f>'Lista Zespołów'!$D18&amp;'Lista Zespołów'!$E18</f>
        <v>C3</v>
      </c>
      <c r="B18" s="6">
        <v>15</v>
      </c>
      <c r="C18" s="116" t="s">
        <v>68</v>
      </c>
      <c r="D18" s="64" t="s">
        <v>4</v>
      </c>
      <c r="E18" s="64">
        <v>3</v>
      </c>
    </row>
    <row r="19" spans="1:5" ht="26.4" thickBot="1">
      <c r="A19" s="62" t="str">
        <f>'Lista Zespołów'!$D19&amp;'Lista Zespołów'!$E19</f>
        <v>C4</v>
      </c>
      <c r="B19" s="6">
        <v>16</v>
      </c>
      <c r="C19" s="116" t="s">
        <v>69</v>
      </c>
      <c r="D19" s="64" t="s">
        <v>4</v>
      </c>
      <c r="E19" s="64">
        <v>4</v>
      </c>
    </row>
    <row r="20" spans="1:5" ht="26.4" thickBot="1">
      <c r="A20" s="62" t="str">
        <f>'Lista Zespołów'!$D20&amp;'Lista Zespołów'!$E20</f>
        <v>C5</v>
      </c>
      <c r="B20" s="6">
        <v>17</v>
      </c>
      <c r="C20" s="116" t="s">
        <v>70</v>
      </c>
      <c r="D20" s="64" t="s">
        <v>4</v>
      </c>
      <c r="E20" s="64">
        <v>5</v>
      </c>
    </row>
    <row r="21" spans="1:7" ht="26.4" thickBot="1">
      <c r="A21" s="62" t="str">
        <f>'Lista Zespołów'!$D21&amp;'Lista Zespołów'!$E21</f>
        <v>C6</v>
      </c>
      <c r="B21" s="75">
        <v>18</v>
      </c>
      <c r="C21" s="116" t="s">
        <v>55</v>
      </c>
      <c r="D21" s="78" t="s">
        <v>4</v>
      </c>
      <c r="E21" s="78">
        <v>6</v>
      </c>
      <c r="F21" s="108"/>
      <c r="G21" s="108"/>
    </row>
    <row r="22" spans="1:5" ht="26.4" thickBot="1">
      <c r="A22" s="62" t="str">
        <f>'Lista Zespołów'!$D22&amp;'Lista Zespołów'!$E22</f>
        <v>D1</v>
      </c>
      <c r="B22" s="6">
        <v>19</v>
      </c>
      <c r="C22" s="115" t="s">
        <v>56</v>
      </c>
      <c r="D22" s="64" t="s">
        <v>3</v>
      </c>
      <c r="E22" s="64">
        <v>1</v>
      </c>
    </row>
    <row r="23" spans="1:5" ht="26.4" thickBot="1">
      <c r="A23" s="62" t="str">
        <f>'Lista Zespołów'!$D23&amp;'Lista Zespołów'!$E23</f>
        <v>D2</v>
      </c>
      <c r="B23" s="6">
        <v>20</v>
      </c>
      <c r="C23" s="116" t="s">
        <v>71</v>
      </c>
      <c r="D23" s="64" t="s">
        <v>3</v>
      </c>
      <c r="E23" s="64">
        <v>2</v>
      </c>
    </row>
    <row r="24" spans="1:5" ht="26.4" thickBot="1">
      <c r="A24" s="62" t="str">
        <f>'Lista Zespołów'!$D24&amp;'Lista Zespołów'!$E24</f>
        <v>D3</v>
      </c>
      <c r="B24" s="6">
        <v>21</v>
      </c>
      <c r="C24" s="116" t="s">
        <v>57</v>
      </c>
      <c r="D24" s="64" t="s">
        <v>3</v>
      </c>
      <c r="E24" s="64">
        <v>3</v>
      </c>
    </row>
    <row r="25" spans="1:5" ht="26.4" thickBot="1">
      <c r="A25" s="62" t="str">
        <f>'Lista Zespołów'!$D25&amp;'Lista Zespołów'!$E25</f>
        <v>D4</v>
      </c>
      <c r="B25" s="6">
        <v>22</v>
      </c>
      <c r="C25" s="116" t="s">
        <v>72</v>
      </c>
      <c r="D25" s="64" t="s">
        <v>3</v>
      </c>
      <c r="E25" s="64">
        <v>4</v>
      </c>
    </row>
    <row r="26" spans="1:5" ht="26.4" thickBot="1">
      <c r="A26" s="62" t="str">
        <f>'Lista Zespołów'!$D26&amp;'Lista Zespołów'!$E26</f>
        <v>D5</v>
      </c>
      <c r="B26" s="6">
        <v>23</v>
      </c>
      <c r="C26" s="116" t="s">
        <v>73</v>
      </c>
      <c r="D26" s="64" t="s">
        <v>3</v>
      </c>
      <c r="E26" s="64">
        <v>5</v>
      </c>
    </row>
    <row r="27" spans="1:7" ht="26.4" thickBot="1">
      <c r="A27" s="62" t="str">
        <f>'Lista Zespołów'!$D27&amp;'Lista Zespołów'!$E27</f>
        <v>D6</v>
      </c>
      <c r="B27" s="75">
        <v>24</v>
      </c>
      <c r="C27" s="116" t="s">
        <v>74</v>
      </c>
      <c r="D27" s="78" t="s">
        <v>3</v>
      </c>
      <c r="E27" s="78">
        <v>6</v>
      </c>
      <c r="F27" s="108"/>
      <c r="G27" s="108"/>
    </row>
    <row r="28" spans="1:5" ht="25.8">
      <c r="A28" s="62" t="str">
        <f>'Lista Zespołów'!$D28&amp;'Lista Zespołów'!$E28</f>
        <v>E1</v>
      </c>
      <c r="B28" s="6">
        <v>25</v>
      </c>
      <c r="C28" s="6"/>
      <c r="D28" s="64" t="s">
        <v>23</v>
      </c>
      <c r="E28" s="64">
        <v>1</v>
      </c>
    </row>
    <row r="29" spans="1:5" ht="25.8">
      <c r="A29" s="62" t="str">
        <f>'Lista Zespołów'!$D29&amp;'Lista Zespołów'!$E29</f>
        <v>E2</v>
      </c>
      <c r="B29" s="6">
        <v>26</v>
      </c>
      <c r="C29" s="6"/>
      <c r="D29" s="64" t="s">
        <v>23</v>
      </c>
      <c r="E29" s="64">
        <v>2</v>
      </c>
    </row>
    <row r="30" spans="1:5" ht="25.8">
      <c r="A30" s="62" t="str">
        <f>'Lista Zespołów'!$D30&amp;'Lista Zespołów'!$E30</f>
        <v>E3</v>
      </c>
      <c r="B30" s="6">
        <v>27</v>
      </c>
      <c r="C30" s="6"/>
      <c r="D30" s="64" t="s">
        <v>23</v>
      </c>
      <c r="E30" s="64">
        <v>3</v>
      </c>
    </row>
    <row r="31" spans="1:5" ht="25.8">
      <c r="A31" s="62" t="str">
        <f>'Lista Zespołów'!$D31&amp;'Lista Zespołów'!$E31</f>
        <v>E4</v>
      </c>
      <c r="B31" s="6">
        <v>28</v>
      </c>
      <c r="C31" s="6"/>
      <c r="D31" s="64" t="s">
        <v>23</v>
      </c>
      <c r="E31" s="64">
        <v>4</v>
      </c>
    </row>
    <row r="32" spans="1:5" ht="25.8">
      <c r="A32" s="62" t="str">
        <f>'Lista Zespołów'!$D32&amp;'Lista Zespołów'!$E32</f>
        <v>E5</v>
      </c>
      <c r="B32" s="6">
        <v>29</v>
      </c>
      <c r="C32" s="6"/>
      <c r="D32" s="64" t="s">
        <v>23</v>
      </c>
      <c r="E32" s="64">
        <v>5</v>
      </c>
    </row>
    <row r="33" spans="1:7" ht="25.8">
      <c r="A33" s="62" t="str">
        <f>'Lista Zespołów'!$D33&amp;'Lista Zespołów'!$E33</f>
        <v>E6</v>
      </c>
      <c r="B33" s="75">
        <v>30</v>
      </c>
      <c r="C33" s="111"/>
      <c r="D33" s="78" t="s">
        <v>23</v>
      </c>
      <c r="E33" s="78">
        <v>6</v>
      </c>
      <c r="F33" s="108"/>
      <c r="G33" s="108"/>
    </row>
    <row r="34" spans="1:5" ht="25.8">
      <c r="A34" s="62" t="str">
        <f>'Lista Zespołów'!$D34&amp;'Lista Zespołów'!$E34</f>
        <v>F1</v>
      </c>
      <c r="B34" s="6">
        <v>31</v>
      </c>
      <c r="C34" s="6"/>
      <c r="D34" s="64" t="s">
        <v>24</v>
      </c>
      <c r="E34" s="64">
        <v>1</v>
      </c>
    </row>
    <row r="35" spans="1:5" ht="25.8">
      <c r="A35" s="62" t="str">
        <f>'Lista Zespołów'!$D35&amp;'Lista Zespołów'!$E35</f>
        <v>F2</v>
      </c>
      <c r="B35" s="6">
        <v>32</v>
      </c>
      <c r="C35" s="6"/>
      <c r="D35" s="64" t="s">
        <v>24</v>
      </c>
      <c r="E35" s="64">
        <v>2</v>
      </c>
    </row>
    <row r="36" spans="1:5" ht="25.8">
      <c r="A36" s="62" t="str">
        <f>'Lista Zespołów'!$D36&amp;'Lista Zespołów'!$E36</f>
        <v>F3</v>
      </c>
      <c r="B36" s="6">
        <v>33</v>
      </c>
      <c r="C36" s="6"/>
      <c r="D36" s="64" t="s">
        <v>24</v>
      </c>
      <c r="E36" s="64">
        <v>3</v>
      </c>
    </row>
    <row r="37" spans="1:5" ht="25.8">
      <c r="A37" s="62" t="str">
        <f>'Lista Zespołów'!$D37&amp;'Lista Zespołów'!$E37</f>
        <v>F4</v>
      </c>
      <c r="B37" s="6">
        <v>34</v>
      </c>
      <c r="C37" s="6"/>
      <c r="D37" s="64" t="s">
        <v>24</v>
      </c>
      <c r="E37" s="64">
        <v>4</v>
      </c>
    </row>
    <row r="38" spans="1:5" ht="25.8">
      <c r="A38" s="62" t="str">
        <f>'Lista Zespołów'!$D38&amp;'Lista Zespołów'!$E38</f>
        <v>F5</v>
      </c>
      <c r="B38" s="6">
        <v>35</v>
      </c>
      <c r="C38" s="6"/>
      <c r="D38" s="64" t="s">
        <v>24</v>
      </c>
      <c r="E38" s="64">
        <v>5</v>
      </c>
    </row>
    <row r="39" spans="1:7" ht="25.8">
      <c r="A39" s="62" t="str">
        <f>'Lista Zespołów'!$D39&amp;'Lista Zespołów'!$E39</f>
        <v>F6</v>
      </c>
      <c r="B39" s="75">
        <v>36</v>
      </c>
      <c r="C39" s="75"/>
      <c r="D39" s="78" t="s">
        <v>24</v>
      </c>
      <c r="E39" s="78">
        <v>6</v>
      </c>
      <c r="F39" s="108"/>
      <c r="G39" s="108"/>
    </row>
    <row r="40" spans="1:5" ht="25.8">
      <c r="A40" s="7" t="str">
        <f>'Lista Zespołów'!$D40&amp;'Lista Zespołów'!$E40</f>
        <v>G1</v>
      </c>
      <c r="B40" s="6">
        <v>37</v>
      </c>
      <c r="C40" s="6"/>
      <c r="D40" s="7" t="s">
        <v>25</v>
      </c>
      <c r="E40" s="7">
        <v>1</v>
      </c>
    </row>
    <row r="41" spans="1:5" ht="25.8">
      <c r="A41" s="62" t="str">
        <f>'Lista Zespołów'!$D41&amp;'Lista Zespołów'!$E41</f>
        <v>G2</v>
      </c>
      <c r="B41" s="63">
        <v>38</v>
      </c>
      <c r="C41" s="6"/>
      <c r="D41" s="64" t="s">
        <v>25</v>
      </c>
      <c r="E41" s="64">
        <v>2</v>
      </c>
    </row>
    <row r="42" spans="1:5" ht="25.8">
      <c r="A42" s="62" t="str">
        <f>'Lista Zespołów'!$D42&amp;'Lista Zespołów'!$E42</f>
        <v>G3</v>
      </c>
      <c r="B42" s="63">
        <v>39</v>
      </c>
      <c r="C42" s="90"/>
      <c r="D42" s="64" t="s">
        <v>25</v>
      </c>
      <c r="E42" s="64">
        <v>3</v>
      </c>
    </row>
    <row r="43" spans="1:5" ht="25.8">
      <c r="A43" s="62" t="str">
        <f>'Lista Zespołów'!$D43&amp;'Lista Zespołów'!$E43</f>
        <v>G4</v>
      </c>
      <c r="B43" s="63">
        <v>40</v>
      </c>
      <c r="C43" s="90"/>
      <c r="D43" s="64" t="s">
        <v>25</v>
      </c>
      <c r="E43" s="64">
        <v>4</v>
      </c>
    </row>
    <row r="44" spans="1:5" ht="25.8">
      <c r="A44" s="62" t="str">
        <f>'Lista Zespołów'!$D44&amp;'Lista Zespołów'!$E44</f>
        <v>G5</v>
      </c>
      <c r="B44" s="63">
        <v>41</v>
      </c>
      <c r="C44" s="6"/>
      <c r="D44" s="64" t="s">
        <v>25</v>
      </c>
      <c r="E44" s="64">
        <v>5</v>
      </c>
    </row>
    <row r="45" spans="1:7" ht="25.8">
      <c r="A45" s="62" t="str">
        <f>'Lista Zespołów'!$D45&amp;'Lista Zespołów'!$E45</f>
        <v>G6</v>
      </c>
      <c r="B45" s="76">
        <v>42</v>
      </c>
      <c r="C45" s="75"/>
      <c r="D45" s="78" t="s">
        <v>25</v>
      </c>
      <c r="E45" s="78">
        <v>6</v>
      </c>
      <c r="F45" s="108"/>
      <c r="G45" s="108"/>
    </row>
    <row r="46" spans="1:5" ht="25.8">
      <c r="A46" s="62" t="str">
        <f>'Lista Zespołów'!$D46&amp;'Lista Zespołów'!$E46</f>
        <v>H1</v>
      </c>
      <c r="B46" s="63">
        <v>43</v>
      </c>
      <c r="C46" s="6"/>
      <c r="D46" s="64" t="s">
        <v>26</v>
      </c>
      <c r="E46" s="64">
        <v>1</v>
      </c>
    </row>
    <row r="47" spans="1:5" ht="25.8">
      <c r="A47" s="62" t="str">
        <f>'Lista Zespołów'!$D47&amp;'Lista Zespołów'!$E47</f>
        <v>H2</v>
      </c>
      <c r="B47" s="63">
        <v>44</v>
      </c>
      <c r="C47" s="6"/>
      <c r="D47" s="64" t="s">
        <v>26</v>
      </c>
      <c r="E47" s="64">
        <v>2</v>
      </c>
    </row>
    <row r="48" spans="1:5" ht="25.8">
      <c r="A48" s="62" t="str">
        <f>'Lista Zespołów'!$D48&amp;'Lista Zespołów'!$E48</f>
        <v>H3</v>
      </c>
      <c r="B48" s="63">
        <v>45</v>
      </c>
      <c r="C48" s="6"/>
      <c r="D48" s="64" t="s">
        <v>26</v>
      </c>
      <c r="E48" s="64">
        <v>3</v>
      </c>
    </row>
    <row r="49" spans="1:5" ht="25.8">
      <c r="A49" s="62" t="str">
        <f>'Lista Zespołów'!$D49&amp;'Lista Zespołów'!$E49</f>
        <v>H4</v>
      </c>
      <c r="B49" s="63">
        <v>46</v>
      </c>
      <c r="C49" s="6"/>
      <c r="D49" s="64" t="s">
        <v>26</v>
      </c>
      <c r="E49" s="64">
        <v>4</v>
      </c>
    </row>
    <row r="50" spans="1:5" ht="25.8">
      <c r="A50" s="62" t="str">
        <f>'Lista Zespołów'!$D50&amp;'Lista Zespołów'!$E50</f>
        <v>H5</v>
      </c>
      <c r="B50" s="63">
        <v>47</v>
      </c>
      <c r="C50" s="6"/>
      <c r="D50" s="64" t="s">
        <v>26</v>
      </c>
      <c r="E50" s="64">
        <v>5</v>
      </c>
    </row>
    <row r="51" spans="1:7" ht="25.8">
      <c r="A51" s="62" t="str">
        <f>'Lista Zespołów'!$D51&amp;'Lista Zespołów'!$E51</f>
        <v>H6</v>
      </c>
      <c r="B51" s="76">
        <v>48</v>
      </c>
      <c r="C51" s="75"/>
      <c r="D51" s="78" t="s">
        <v>26</v>
      </c>
      <c r="E51" s="78">
        <v>6</v>
      </c>
      <c r="F51" s="108"/>
      <c r="G51" s="108"/>
    </row>
    <row r="52" spans="1:5" ht="25.8">
      <c r="A52" s="62" t="str">
        <f>'Lista Zespołów'!$D52&amp;'Lista Zespołów'!$E52</f>
        <v>I1</v>
      </c>
      <c r="B52" s="63">
        <v>49</v>
      </c>
      <c r="C52" s="6"/>
      <c r="D52" s="64" t="s">
        <v>27</v>
      </c>
      <c r="E52" s="64">
        <v>1</v>
      </c>
    </row>
    <row r="53" spans="1:5" ht="25.8">
      <c r="A53" s="62" t="str">
        <f>'Lista Zespołów'!$D53&amp;'Lista Zespołów'!$E53</f>
        <v>I2</v>
      </c>
      <c r="B53" s="63">
        <v>50</v>
      </c>
      <c r="C53" s="6"/>
      <c r="D53" s="64" t="s">
        <v>27</v>
      </c>
      <c r="E53" s="64">
        <v>2</v>
      </c>
    </row>
    <row r="54" spans="1:5" ht="25.8">
      <c r="A54" s="62" t="str">
        <f>'Lista Zespołów'!$D54&amp;'Lista Zespołów'!$E54</f>
        <v>I3</v>
      </c>
      <c r="B54" s="63">
        <v>51</v>
      </c>
      <c r="C54" s="6"/>
      <c r="D54" s="64" t="s">
        <v>27</v>
      </c>
      <c r="E54" s="64">
        <v>3</v>
      </c>
    </row>
    <row r="55" spans="1:5" ht="25.8">
      <c r="A55" s="62" t="str">
        <f>'Lista Zespołów'!$D55&amp;'Lista Zespołów'!$E55</f>
        <v>I4</v>
      </c>
      <c r="B55" s="63">
        <v>52</v>
      </c>
      <c r="C55" s="90"/>
      <c r="D55" s="64" t="s">
        <v>27</v>
      </c>
      <c r="E55" s="64">
        <v>4</v>
      </c>
    </row>
    <row r="56" spans="1:5" ht="25.8">
      <c r="A56" s="62" t="str">
        <f>'Lista Zespołów'!$D56&amp;'Lista Zespołów'!$E56</f>
        <v>I5</v>
      </c>
      <c r="B56" s="63">
        <v>53</v>
      </c>
      <c r="C56" s="90"/>
      <c r="D56" s="64" t="s">
        <v>27</v>
      </c>
      <c r="E56" s="64">
        <v>5</v>
      </c>
    </row>
    <row r="57" spans="1:7" ht="25.8">
      <c r="A57" s="62" t="str">
        <f>'Lista Zespołów'!$D57&amp;'Lista Zespołów'!$E57</f>
        <v>I6</v>
      </c>
      <c r="B57" s="76">
        <v>54</v>
      </c>
      <c r="C57" s="75"/>
      <c r="D57" s="78" t="s">
        <v>27</v>
      </c>
      <c r="E57" s="78">
        <v>6</v>
      </c>
      <c r="F57" s="108"/>
      <c r="G57" s="108"/>
    </row>
    <row r="58" spans="1:5" ht="25.8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5" ht="25.8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5" ht="25.8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5" ht="25.8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5" ht="25.8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5.8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108"/>
      <c r="G63" s="108"/>
    </row>
    <row r="64" spans="1:5" ht="25.8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5" ht="25.8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5" ht="25.8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5" ht="25.8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5" ht="25.8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5.8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108"/>
      <c r="G69" s="108"/>
    </row>
    <row r="70" spans="1:6" ht="25.8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49</v>
      </c>
    </row>
    <row r="71" spans="1:5" ht="25.8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5" ht="25.8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5" ht="25.8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5" ht="25.8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5" ht="25.8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F15" sqref="E15:F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I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I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I1</v>
      </c>
      <c r="I24" s="67" t="s">
        <v>21</v>
      </c>
      <c r="J24" s="66" t="str">
        <f>$B$1&amp;6</f>
        <v>I6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I2</v>
      </c>
      <c r="I25" s="67" t="s">
        <v>21</v>
      </c>
      <c r="J25" s="66" t="str">
        <f>$B$1&amp;5</f>
        <v>I5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I3</v>
      </c>
      <c r="I26" s="67" t="s">
        <v>21</v>
      </c>
      <c r="J26" s="68" t="str">
        <f>$B$1&amp;4</f>
        <v>I4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I6</v>
      </c>
      <c r="I28" s="67" t="s">
        <v>21</v>
      </c>
      <c r="J28" s="66" t="str">
        <f>$B$1&amp;4</f>
        <v>I4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I5</v>
      </c>
      <c r="I29" s="67" t="s">
        <v>21</v>
      </c>
      <c r="J29" s="66" t="str">
        <f>$B$1&amp;3</f>
        <v>I3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I1</v>
      </c>
      <c r="I30" s="71" t="s">
        <v>21</v>
      </c>
      <c r="J30" s="70" t="str">
        <f>$B$1&amp;2</f>
        <v>I2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I2</v>
      </c>
      <c r="I32" s="67" t="s">
        <v>21</v>
      </c>
      <c r="J32" s="66" t="str">
        <f>$B$1&amp;6</f>
        <v>I6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I3</v>
      </c>
      <c r="I33" s="67" t="s">
        <v>21</v>
      </c>
      <c r="J33" s="66" t="str">
        <f>$B$1&amp;1</f>
        <v>I1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I4</v>
      </c>
      <c r="I34" s="71" t="s">
        <v>21</v>
      </c>
      <c r="J34" s="70" t="str">
        <f>$B$1&amp;5</f>
        <v>I5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I6</v>
      </c>
      <c r="I36" s="71" t="s">
        <v>21</v>
      </c>
      <c r="J36" s="70" t="str">
        <f>$B$1&amp;5</f>
        <v>I5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I1</v>
      </c>
      <c r="I37" s="71" t="s">
        <v>21</v>
      </c>
      <c r="J37" s="70" t="str">
        <f>$B$1&amp;4</f>
        <v>I4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I2</v>
      </c>
      <c r="I38" s="71" t="s">
        <v>21</v>
      </c>
      <c r="J38" s="70" t="str">
        <f>$B$1&amp;3</f>
        <v>I3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I3</v>
      </c>
      <c r="I40" s="71" t="s">
        <v>21</v>
      </c>
      <c r="J40" s="70" t="str">
        <f>$B$1&amp;6</f>
        <v>I6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I4</v>
      </c>
      <c r="I41" s="71" t="s">
        <v>21</v>
      </c>
      <c r="J41" s="70" t="str">
        <f>$B$1&amp;2</f>
        <v>I2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I5</v>
      </c>
      <c r="I42" s="71" t="s">
        <v>21</v>
      </c>
      <c r="J42" s="70" t="str">
        <f>$B$1&amp;1</f>
        <v>I1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F15" sqref="E15:F1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J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J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5">
        <f>VLOOKUP($B$1&amp;K13,'Lista Zespołów'!$A$4:$E$75,3,FALSE)</f>
        <v>0</v>
      </c>
      <c r="L14" s="136"/>
      <c r="M14" s="133">
        <f>VLOOKUP($B$1&amp;M13,'Lista Zespołów'!$A$4:$E$75,3,FALSE)</f>
        <v>0</v>
      </c>
      <c r="N14" s="13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J1</v>
      </c>
      <c r="I24" s="67" t="s">
        <v>21</v>
      </c>
      <c r="J24" s="66" t="str">
        <f>$B$1&amp;6</f>
        <v>J6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J2</v>
      </c>
      <c r="I25" s="67" t="s">
        <v>21</v>
      </c>
      <c r="J25" s="66" t="str">
        <f>$B$1&amp;5</f>
        <v>J5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J3</v>
      </c>
      <c r="I26" s="67" t="s">
        <v>21</v>
      </c>
      <c r="J26" s="68" t="str">
        <f>$B$1&amp;4</f>
        <v>J4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J6</v>
      </c>
      <c r="I28" s="67" t="s">
        <v>21</v>
      </c>
      <c r="J28" s="66" t="str">
        <f>$B$1&amp;4</f>
        <v>J4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J5</v>
      </c>
      <c r="I29" s="67" t="s">
        <v>21</v>
      </c>
      <c r="J29" s="66" t="str">
        <f>$B$1&amp;3</f>
        <v>J3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J1</v>
      </c>
      <c r="I30" s="71" t="s">
        <v>21</v>
      </c>
      <c r="J30" s="70" t="str">
        <f>$B$1&amp;2</f>
        <v>J2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J2</v>
      </c>
      <c r="I32" s="67" t="s">
        <v>21</v>
      </c>
      <c r="J32" s="66" t="str">
        <f>$B$1&amp;6</f>
        <v>J6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J3</v>
      </c>
      <c r="I33" s="67" t="s">
        <v>21</v>
      </c>
      <c r="J33" s="66" t="str">
        <f>$B$1&amp;1</f>
        <v>J1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J4</v>
      </c>
      <c r="I34" s="71" t="s">
        <v>21</v>
      </c>
      <c r="J34" s="70" t="str">
        <f>$B$1&amp;5</f>
        <v>J5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J6</v>
      </c>
      <c r="I36" s="71" t="s">
        <v>21</v>
      </c>
      <c r="J36" s="70" t="str">
        <f>$B$1&amp;5</f>
        <v>J5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J1</v>
      </c>
      <c r="I37" s="71" t="s">
        <v>21</v>
      </c>
      <c r="J37" s="70" t="str">
        <f>$B$1&amp;4</f>
        <v>J4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J2</v>
      </c>
      <c r="I38" s="71" t="s">
        <v>21</v>
      </c>
      <c r="J38" s="70" t="str">
        <f>$B$1&amp;3</f>
        <v>J3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J3</v>
      </c>
      <c r="I40" s="71" t="s">
        <v>21</v>
      </c>
      <c r="J40" s="70" t="str">
        <f>$B$1&amp;6</f>
        <v>J6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J4</v>
      </c>
      <c r="I41" s="71" t="s">
        <v>21</v>
      </c>
      <c r="J41" s="70" t="str">
        <f>$B$1&amp;2</f>
        <v>J2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J5</v>
      </c>
      <c r="I42" s="71" t="s">
        <v>21</v>
      </c>
      <c r="J42" s="70" t="str">
        <f>$B$1&amp;1</f>
        <v>J1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M19" sqref="M19: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K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K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K1</v>
      </c>
      <c r="I24" s="67" t="s">
        <v>21</v>
      </c>
      <c r="J24" s="66" t="str">
        <f>$B$1&amp;6</f>
        <v>K6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K2</v>
      </c>
      <c r="I25" s="67" t="s">
        <v>21</v>
      </c>
      <c r="J25" s="66" t="str">
        <f>$B$1&amp;5</f>
        <v>K5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K3</v>
      </c>
      <c r="I26" s="67" t="s">
        <v>21</v>
      </c>
      <c r="J26" s="68" t="str">
        <f>$B$1&amp;4</f>
        <v>K4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K6</v>
      </c>
      <c r="I28" s="67" t="s">
        <v>21</v>
      </c>
      <c r="J28" s="66" t="str">
        <f>$B$1&amp;4</f>
        <v>K4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K5</v>
      </c>
      <c r="I29" s="67" t="s">
        <v>21</v>
      </c>
      <c r="J29" s="66" t="str">
        <f>$B$1&amp;3</f>
        <v>K3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K1</v>
      </c>
      <c r="I30" s="71" t="s">
        <v>21</v>
      </c>
      <c r="J30" s="70" t="str">
        <f>$B$1&amp;2</f>
        <v>K2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K2</v>
      </c>
      <c r="I32" s="67" t="s">
        <v>21</v>
      </c>
      <c r="J32" s="66" t="str">
        <f>$B$1&amp;6</f>
        <v>K6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K3</v>
      </c>
      <c r="I33" s="67" t="s">
        <v>21</v>
      </c>
      <c r="J33" s="66" t="str">
        <f>$B$1&amp;1</f>
        <v>K1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K4</v>
      </c>
      <c r="I34" s="71" t="s">
        <v>21</v>
      </c>
      <c r="J34" s="70" t="str">
        <f>$B$1&amp;5</f>
        <v>K5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K6</v>
      </c>
      <c r="I36" s="71" t="s">
        <v>21</v>
      </c>
      <c r="J36" s="70" t="str">
        <f>$B$1&amp;5</f>
        <v>K5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K1</v>
      </c>
      <c r="I37" s="71" t="s">
        <v>21</v>
      </c>
      <c r="J37" s="70" t="str">
        <f>$B$1&amp;4</f>
        <v>K4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K2</v>
      </c>
      <c r="I38" s="71" t="s">
        <v>21</v>
      </c>
      <c r="J38" s="70" t="str">
        <f>$B$1&amp;3</f>
        <v>K3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K3</v>
      </c>
      <c r="I40" s="71" t="s">
        <v>21</v>
      </c>
      <c r="J40" s="70" t="str">
        <f>$B$1&amp;6</f>
        <v>K6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K4</v>
      </c>
      <c r="I41" s="71" t="s">
        <v>21</v>
      </c>
      <c r="J41" s="70" t="str">
        <f>$B$1&amp;2</f>
        <v>K2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K5</v>
      </c>
      <c r="I42" s="71" t="s">
        <v>21</v>
      </c>
      <c r="J42" s="70" t="str">
        <f>$B$1&amp;1</f>
        <v>K1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3">
      <selection activeCell="H16" sqref="G16:H16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30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L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L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L1</v>
      </c>
      <c r="I24" s="67" t="s">
        <v>21</v>
      </c>
      <c r="J24" s="66" t="str">
        <f>$B$1&amp;6</f>
        <v>L6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L2</v>
      </c>
      <c r="I25" s="67" t="s">
        <v>21</v>
      </c>
      <c r="J25" s="66" t="str">
        <f>$B$1&amp;5</f>
        <v>L5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L3</v>
      </c>
      <c r="I26" s="67" t="s">
        <v>21</v>
      </c>
      <c r="J26" s="68" t="str">
        <f>$B$1&amp;4</f>
        <v>L4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L6</v>
      </c>
      <c r="I28" s="67" t="s">
        <v>21</v>
      </c>
      <c r="J28" s="66" t="str">
        <f>$B$1&amp;4</f>
        <v>L4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L5</v>
      </c>
      <c r="I29" s="67" t="s">
        <v>21</v>
      </c>
      <c r="J29" s="66" t="str">
        <f>$B$1&amp;3</f>
        <v>L3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L1</v>
      </c>
      <c r="I30" s="71" t="s">
        <v>21</v>
      </c>
      <c r="J30" s="70" t="str">
        <f>$B$1&amp;2</f>
        <v>L2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L2</v>
      </c>
      <c r="I32" s="67" t="s">
        <v>21</v>
      </c>
      <c r="J32" s="66" t="str">
        <f>$B$1&amp;6</f>
        <v>L6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L3</v>
      </c>
      <c r="I33" s="67" t="s">
        <v>21</v>
      </c>
      <c r="J33" s="66" t="str">
        <f>$B$1&amp;1</f>
        <v>L1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L4</v>
      </c>
      <c r="I34" s="71" t="s">
        <v>21</v>
      </c>
      <c r="J34" s="70" t="str">
        <f>$B$1&amp;5</f>
        <v>L5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L6</v>
      </c>
      <c r="I36" s="71" t="s">
        <v>21</v>
      </c>
      <c r="J36" s="70" t="str">
        <f>$B$1&amp;5</f>
        <v>L5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L1</v>
      </c>
      <c r="I37" s="71" t="s">
        <v>21</v>
      </c>
      <c r="J37" s="70" t="str">
        <f>$B$1&amp;4</f>
        <v>L4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L2</v>
      </c>
      <c r="I38" s="71" t="s">
        <v>21</v>
      </c>
      <c r="J38" s="70" t="str">
        <f>$B$1&amp;3</f>
        <v>L3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L3</v>
      </c>
      <c r="I40" s="71" t="s">
        <v>21</v>
      </c>
      <c r="J40" s="70" t="str">
        <f>$B$1&amp;6</f>
        <v>L6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L4</v>
      </c>
      <c r="I41" s="71" t="s">
        <v>21</v>
      </c>
      <c r="J41" s="70" t="str">
        <f>$B$1&amp;2</f>
        <v>L2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L5</v>
      </c>
      <c r="I42" s="71" t="s">
        <v>21</v>
      </c>
      <c r="J42" s="70" t="str">
        <f>$B$1&amp;1</f>
        <v>L1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6" thickBot="1">
      <c r="A1" s="97" t="s">
        <v>1</v>
      </c>
    </row>
    <row r="2" spans="1:2" ht="25.8">
      <c r="A2" s="101"/>
      <c r="B2" t="s">
        <v>22</v>
      </c>
    </row>
    <row r="3" spans="1:2" ht="25.8">
      <c r="A3" s="100"/>
      <c r="B3" t="s">
        <v>22</v>
      </c>
    </row>
    <row r="4" spans="1:2" ht="25.8">
      <c r="A4" s="101"/>
      <c r="B4" t="s">
        <v>22</v>
      </c>
    </row>
    <row r="5" spans="1:2" ht="25.8">
      <c r="A5" s="100"/>
      <c r="B5" t="s">
        <v>22</v>
      </c>
    </row>
    <row r="6" spans="1:2" ht="25.8">
      <c r="A6" s="104"/>
      <c r="B6" t="s">
        <v>22</v>
      </c>
    </row>
    <row r="7" ht="25.8">
      <c r="A7" s="106"/>
    </row>
    <row r="8" ht="25.8">
      <c r="A8" s="101"/>
    </row>
    <row r="9" ht="25.8">
      <c r="A9" s="100"/>
    </row>
    <row r="10" ht="25.8">
      <c r="A10" s="101"/>
    </row>
    <row r="11" ht="25.8">
      <c r="A11" s="100"/>
    </row>
    <row r="12" ht="25.8">
      <c r="A12" s="100"/>
    </row>
    <row r="13" ht="25.8">
      <c r="A13" s="99"/>
    </row>
    <row r="14" ht="25.8">
      <c r="A14" s="100"/>
    </row>
    <row r="15" ht="25.8">
      <c r="A15" s="101"/>
    </row>
    <row r="16" spans="1:2" ht="25.8">
      <c r="A16" s="104"/>
      <c r="B16" t="s">
        <v>22</v>
      </c>
    </row>
    <row r="17" spans="1:2" ht="25.8">
      <c r="A17" s="101"/>
      <c r="B17" t="s">
        <v>22</v>
      </c>
    </row>
    <row r="18" spans="1:2" ht="25.8">
      <c r="A18" s="100"/>
      <c r="B18" t="s">
        <v>22</v>
      </c>
    </row>
    <row r="19" spans="1:2" ht="25.8">
      <c r="A19" s="99"/>
      <c r="B19" t="s">
        <v>22</v>
      </c>
    </row>
    <row r="20" spans="1:2" ht="25.8">
      <c r="A20" s="100"/>
      <c r="B20" t="s">
        <v>22</v>
      </c>
    </row>
    <row r="21" spans="1:2" ht="25.8">
      <c r="A21" s="103"/>
      <c r="B21" t="s">
        <v>22</v>
      </c>
    </row>
    <row r="22" spans="1:2" ht="25.8">
      <c r="A22" s="100"/>
      <c r="B22" t="s">
        <v>22</v>
      </c>
    </row>
    <row r="23" spans="1:2" ht="25.8">
      <c r="A23" s="100"/>
      <c r="B23" t="s">
        <v>22</v>
      </c>
    </row>
    <row r="24" spans="1:2" ht="25.8">
      <c r="A24" s="103"/>
      <c r="B24" t="s">
        <v>22</v>
      </c>
    </row>
    <row r="25" spans="1:2" ht="25.8">
      <c r="A25" s="105"/>
      <c r="B25" t="s">
        <v>22</v>
      </c>
    </row>
    <row r="26" spans="1:2" ht="25.8">
      <c r="A26" s="100"/>
      <c r="B26" t="s">
        <v>22</v>
      </c>
    </row>
    <row r="27" spans="1:2" ht="25.8">
      <c r="A27" s="101"/>
      <c r="B27" t="s">
        <v>22</v>
      </c>
    </row>
    <row r="28" spans="1:2" ht="25.8">
      <c r="A28" s="100"/>
      <c r="B28" t="s">
        <v>22</v>
      </c>
    </row>
    <row r="29" spans="1:2" ht="25.8">
      <c r="A29" s="100"/>
      <c r="B29" t="s">
        <v>31</v>
      </c>
    </row>
    <row r="30" spans="1:2" ht="25.8">
      <c r="A30" s="101"/>
      <c r="B30" t="s">
        <v>31</v>
      </c>
    </row>
    <row r="31" spans="1:2" ht="25.8">
      <c r="A31" s="105"/>
      <c r="B31" t="s">
        <v>31</v>
      </c>
    </row>
    <row r="32" spans="1:2" ht="25.8">
      <c r="A32" s="100"/>
      <c r="B32" t="s">
        <v>31</v>
      </c>
    </row>
    <row r="33" spans="1:2" ht="25.8">
      <c r="A33" s="101"/>
      <c r="B33" t="s">
        <v>22</v>
      </c>
    </row>
    <row r="34" spans="1:2" ht="25.8">
      <c r="A34" s="98"/>
      <c r="B34" t="s">
        <v>22</v>
      </c>
    </row>
    <row r="35" spans="1:2" ht="25.8">
      <c r="A35" s="101"/>
      <c r="B35" t="s">
        <v>22</v>
      </c>
    </row>
    <row r="36" spans="1:2" ht="25.8">
      <c r="A36" s="100"/>
      <c r="B36" t="s">
        <v>22</v>
      </c>
    </row>
    <row r="37" spans="1:2" ht="25.8">
      <c r="A37" s="99"/>
      <c r="B37" t="s">
        <v>22</v>
      </c>
    </row>
    <row r="38" spans="1:2" ht="25.8">
      <c r="A38" s="100"/>
      <c r="B38" t="s">
        <v>22</v>
      </c>
    </row>
    <row r="39" spans="1:2" ht="25.8">
      <c r="A39" s="101"/>
      <c r="B39" t="s">
        <v>22</v>
      </c>
    </row>
    <row r="40" spans="1:2" ht="25.8">
      <c r="A40" s="100"/>
      <c r="B40" t="s">
        <v>22</v>
      </c>
    </row>
    <row r="41" spans="1:2" ht="25.8">
      <c r="A41" s="101"/>
      <c r="B41" t="s">
        <v>22</v>
      </c>
    </row>
    <row r="42" spans="1:2" ht="25.8">
      <c r="A42" s="100"/>
      <c r="B42" t="s">
        <v>22</v>
      </c>
    </row>
    <row r="43" spans="1:2" ht="25.8">
      <c r="A43" s="105"/>
      <c r="B43" t="s">
        <v>22</v>
      </c>
    </row>
    <row r="44" spans="1:2" ht="25.8">
      <c r="A44" s="98"/>
      <c r="B44" t="s">
        <v>22</v>
      </c>
    </row>
    <row r="45" ht="25.8">
      <c r="A45" s="100"/>
    </row>
    <row r="46" ht="25.8">
      <c r="A46" s="101"/>
    </row>
    <row r="47" ht="25.8">
      <c r="A47" s="98"/>
    </row>
    <row r="48" ht="25.8">
      <c r="A48" s="101"/>
    </row>
    <row r="49" ht="25.8">
      <c r="A49" s="105"/>
    </row>
    <row r="50" ht="25.8">
      <c r="A50" s="100"/>
    </row>
    <row r="51" ht="25.8">
      <c r="A51" s="103"/>
    </row>
    <row r="52" ht="25.8">
      <c r="A52" s="103"/>
    </row>
    <row r="53" spans="1:2" ht="25.8">
      <c r="A53" s="103"/>
      <c r="B53" t="s">
        <v>22</v>
      </c>
    </row>
    <row r="54" ht="25.8">
      <c r="A54" s="100"/>
    </row>
    <row r="55" ht="25.8">
      <c r="A55" s="75"/>
    </row>
    <row r="56" ht="25.8">
      <c r="A56" s="6"/>
    </row>
    <row r="57" ht="25.8">
      <c r="A57" s="101"/>
    </row>
    <row r="58" ht="25.8">
      <c r="A58" s="100"/>
    </row>
    <row r="59" ht="25.8">
      <c r="A59" s="100"/>
    </row>
    <row r="60" ht="25.8">
      <c r="A60" s="98"/>
    </row>
    <row r="61" ht="25.8">
      <c r="A61" s="99"/>
    </row>
    <row r="62" spans="1:2" ht="25.8">
      <c r="A62" s="98"/>
      <c r="B62" t="s">
        <v>22</v>
      </c>
    </row>
    <row r="63" spans="1:2" ht="25.8">
      <c r="A63" s="98"/>
      <c r="B63" t="s">
        <v>22</v>
      </c>
    </row>
    <row r="64" spans="1:2" ht="25.8">
      <c r="A64" s="101"/>
      <c r="B64" t="s">
        <v>22</v>
      </c>
    </row>
    <row r="65" spans="1:2" ht="25.8">
      <c r="A65" s="6"/>
      <c r="B65" t="s">
        <v>22</v>
      </c>
    </row>
    <row r="66" spans="1:2" ht="25.8">
      <c r="A66" s="103"/>
      <c r="B66" t="s">
        <v>22</v>
      </c>
    </row>
    <row r="67" spans="1:2" ht="25.8">
      <c r="A67" s="99"/>
      <c r="B67" t="s">
        <v>22</v>
      </c>
    </row>
    <row r="68" spans="1:2" ht="25.8">
      <c r="A68" s="103"/>
      <c r="B68" t="s">
        <v>22</v>
      </c>
    </row>
    <row r="69" ht="25.8">
      <c r="A69" s="6"/>
    </row>
    <row r="70" ht="25.8">
      <c r="A70" s="101"/>
    </row>
    <row r="71" ht="25.8">
      <c r="A71" s="100"/>
    </row>
    <row r="72" ht="25.8">
      <c r="A72" s="98"/>
    </row>
    <row r="73" ht="26.4" thickBot="1">
      <c r="A73" s="10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8"/>
  <sheetViews>
    <sheetView zoomScale="50" zoomScaleNormal="50" workbookViewId="0" topLeftCell="A1">
      <selection activeCell="I90" sqref="B90:I90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9" customWidth="1"/>
    <col min="11" max="11" width="51.140625" style="9" bestFit="1" customWidth="1"/>
  </cols>
  <sheetData>
    <row r="2" ht="21.6" thickBot="1">
      <c r="A2" s="3" t="s">
        <v>34</v>
      </c>
    </row>
    <row r="3" spans="1:12" ht="25.8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9" t="s">
        <v>46</v>
      </c>
      <c r="K3" s="109" t="s">
        <v>50</v>
      </c>
      <c r="L3" s="109" t="s">
        <v>48</v>
      </c>
    </row>
    <row r="4" spans="1:12" ht="25.8">
      <c r="A4" s="12">
        <v>1</v>
      </c>
      <c r="B4" s="13"/>
      <c r="C4" s="36"/>
      <c r="D4" s="37"/>
      <c r="E4" s="37"/>
      <c r="F4" s="37"/>
      <c r="G4" s="37"/>
      <c r="H4" s="37"/>
      <c r="I4" s="38"/>
      <c r="J4" s="110"/>
      <c r="K4" s="110"/>
      <c r="L4" s="110"/>
    </row>
    <row r="5" spans="1:12" ht="25.8">
      <c r="A5" s="12">
        <v>2</v>
      </c>
      <c r="B5" s="13"/>
      <c r="C5" s="36"/>
      <c r="D5" s="37"/>
      <c r="E5" s="37"/>
      <c r="F5" s="37"/>
      <c r="G5" s="37"/>
      <c r="H5" s="37"/>
      <c r="I5" s="38"/>
      <c r="J5" s="110"/>
      <c r="K5" s="110"/>
      <c r="L5" s="110"/>
    </row>
    <row r="6" spans="1:12" ht="25.8">
      <c r="A6" s="14">
        <v>3</v>
      </c>
      <c r="B6" s="15"/>
      <c r="C6" s="33"/>
      <c r="D6" s="34"/>
      <c r="E6" s="34"/>
      <c r="F6" s="34"/>
      <c r="G6" s="34"/>
      <c r="H6" s="34"/>
      <c r="I6" s="35"/>
      <c r="J6" s="110"/>
      <c r="K6" s="110"/>
      <c r="L6" s="110"/>
    </row>
    <row r="7" spans="1:12" ht="25.8">
      <c r="A7" s="14">
        <v>4</v>
      </c>
      <c r="B7" s="15"/>
      <c r="C7" s="33"/>
      <c r="D7" s="34"/>
      <c r="E7" s="34"/>
      <c r="F7" s="34"/>
      <c r="G7" s="34"/>
      <c r="H7" s="34"/>
      <c r="I7" s="35"/>
      <c r="J7" s="110"/>
      <c r="K7" s="110"/>
      <c r="L7" s="110"/>
    </row>
    <row r="8" spans="1:12" ht="25.8">
      <c r="A8" s="12">
        <v>5</v>
      </c>
      <c r="B8" s="13"/>
      <c r="C8" s="36"/>
      <c r="D8" s="37"/>
      <c r="E8" s="37"/>
      <c r="F8" s="37"/>
      <c r="G8" s="37"/>
      <c r="H8" s="37"/>
      <c r="I8" s="38"/>
      <c r="J8" s="110"/>
      <c r="K8" s="110"/>
      <c r="L8" s="110"/>
    </row>
    <row r="9" spans="1:12" ht="25.8">
      <c r="A9" s="14">
        <v>6</v>
      </c>
      <c r="B9" s="15"/>
      <c r="C9" s="33"/>
      <c r="D9" s="34"/>
      <c r="E9" s="34"/>
      <c r="F9" s="34"/>
      <c r="G9" s="34"/>
      <c r="H9" s="34"/>
      <c r="I9" s="35"/>
      <c r="J9" s="110"/>
      <c r="K9" s="110"/>
      <c r="L9" s="110"/>
    </row>
    <row r="11" ht="21.6" thickBot="1">
      <c r="A11" s="3" t="s">
        <v>35</v>
      </c>
    </row>
    <row r="12" spans="1:12" ht="25.8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9" t="s">
        <v>46</v>
      </c>
      <c r="K12" s="109" t="s">
        <v>47</v>
      </c>
      <c r="L12" s="109" t="s">
        <v>48</v>
      </c>
    </row>
    <row r="13" spans="1:12" ht="25.8">
      <c r="A13" s="12">
        <v>1</v>
      </c>
      <c r="B13" s="13"/>
      <c r="C13" s="36"/>
      <c r="D13" s="37"/>
      <c r="E13" s="37"/>
      <c r="F13" s="37"/>
      <c r="G13" s="37"/>
      <c r="H13" s="37"/>
      <c r="I13" s="38"/>
      <c r="J13" s="110"/>
      <c r="K13" s="110"/>
      <c r="L13" s="110"/>
    </row>
    <row r="14" spans="1:12" ht="25.8">
      <c r="A14" s="12">
        <v>2</v>
      </c>
      <c r="B14" s="13"/>
      <c r="C14" s="36"/>
      <c r="D14" s="37"/>
      <c r="E14" s="37"/>
      <c r="F14" s="37"/>
      <c r="G14" s="37"/>
      <c r="H14" s="37"/>
      <c r="I14" s="38"/>
      <c r="J14" s="110"/>
      <c r="K14" s="110"/>
      <c r="L14" s="110"/>
    </row>
    <row r="15" spans="1:12" ht="25.8">
      <c r="A15" s="14">
        <v>3</v>
      </c>
      <c r="B15" s="15"/>
      <c r="C15" s="33"/>
      <c r="D15" s="34"/>
      <c r="E15" s="34"/>
      <c r="F15" s="34"/>
      <c r="G15" s="34"/>
      <c r="H15" s="34"/>
      <c r="I15" s="35"/>
      <c r="J15" s="110"/>
      <c r="K15" s="110"/>
      <c r="L15" s="110"/>
    </row>
    <row r="16" spans="1:12" ht="25.8">
      <c r="A16" s="12">
        <v>4</v>
      </c>
      <c r="B16" s="13"/>
      <c r="C16" s="36"/>
      <c r="D16" s="37"/>
      <c r="E16" s="37"/>
      <c r="F16" s="37"/>
      <c r="G16" s="37"/>
      <c r="H16" s="37"/>
      <c r="I16" s="38"/>
      <c r="J16" s="110"/>
      <c r="K16" s="110"/>
      <c r="L16" s="110"/>
    </row>
    <row r="17" spans="1:12" ht="25.8">
      <c r="A17" s="14">
        <v>5</v>
      </c>
      <c r="B17" s="15"/>
      <c r="C17" s="33"/>
      <c r="D17" s="34"/>
      <c r="E17" s="34"/>
      <c r="F17" s="34"/>
      <c r="G17" s="34"/>
      <c r="H17" s="34"/>
      <c r="I17" s="35"/>
      <c r="J17" s="110"/>
      <c r="K17" s="110"/>
      <c r="L17" s="110"/>
    </row>
    <row r="18" spans="1:12" ht="25.8">
      <c r="A18" s="14">
        <v>6</v>
      </c>
      <c r="B18" s="15"/>
      <c r="C18" s="33"/>
      <c r="D18" s="34"/>
      <c r="E18" s="34"/>
      <c r="F18" s="34"/>
      <c r="G18" s="34"/>
      <c r="H18" s="34"/>
      <c r="I18" s="35"/>
      <c r="J18" s="110"/>
      <c r="K18" s="110"/>
      <c r="L18" s="110"/>
    </row>
    <row r="20" ht="21.6" thickBot="1">
      <c r="A20" s="3" t="s">
        <v>36</v>
      </c>
    </row>
    <row r="21" spans="1:12" ht="25.8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9" t="s">
        <v>46</v>
      </c>
      <c r="K21" s="109" t="s">
        <v>47</v>
      </c>
      <c r="L21" s="109" t="s">
        <v>48</v>
      </c>
    </row>
    <row r="22" spans="1:12" ht="25.8">
      <c r="A22" s="12">
        <v>1</v>
      </c>
      <c r="B22" s="13"/>
      <c r="C22" s="36"/>
      <c r="D22" s="37"/>
      <c r="E22" s="37"/>
      <c r="F22" s="37"/>
      <c r="G22" s="37"/>
      <c r="H22" s="37"/>
      <c r="I22" s="38"/>
      <c r="J22" s="110"/>
      <c r="K22" s="110"/>
      <c r="L22" s="110"/>
    </row>
    <row r="23" spans="1:12" ht="25.8">
      <c r="A23" s="12">
        <v>2</v>
      </c>
      <c r="B23" s="13"/>
      <c r="C23" s="36"/>
      <c r="D23" s="37"/>
      <c r="E23" s="37"/>
      <c r="F23" s="37"/>
      <c r="G23" s="37"/>
      <c r="H23" s="37"/>
      <c r="I23" s="38"/>
      <c r="J23" s="110"/>
      <c r="K23" s="110"/>
      <c r="L23" s="110"/>
    </row>
    <row r="24" spans="1:12" ht="25.8">
      <c r="A24" s="14">
        <v>3</v>
      </c>
      <c r="B24" s="15"/>
      <c r="C24" s="33"/>
      <c r="D24" s="34"/>
      <c r="E24" s="34"/>
      <c r="F24" s="34"/>
      <c r="G24" s="34"/>
      <c r="H24" s="34"/>
      <c r="I24" s="35"/>
      <c r="J24" s="110"/>
      <c r="K24" s="110"/>
      <c r="L24" s="110"/>
    </row>
    <row r="25" spans="1:12" ht="25.8">
      <c r="A25" s="12">
        <v>4</v>
      </c>
      <c r="B25" s="13"/>
      <c r="C25" s="36"/>
      <c r="D25" s="37"/>
      <c r="E25" s="37"/>
      <c r="F25" s="37"/>
      <c r="G25" s="37"/>
      <c r="H25" s="37"/>
      <c r="I25" s="38"/>
      <c r="J25" s="110"/>
      <c r="K25" s="110"/>
      <c r="L25" s="110"/>
    </row>
    <row r="26" spans="1:12" ht="25.8">
      <c r="A26" s="14">
        <v>5</v>
      </c>
      <c r="B26" s="15"/>
      <c r="C26" s="33"/>
      <c r="D26" s="34"/>
      <c r="E26" s="34"/>
      <c r="F26" s="34"/>
      <c r="G26" s="34"/>
      <c r="H26" s="34"/>
      <c r="I26" s="35"/>
      <c r="J26" s="110"/>
      <c r="K26" s="110"/>
      <c r="L26" s="110"/>
    </row>
    <row r="27" spans="1:12" ht="25.8">
      <c r="A27" s="14">
        <v>6</v>
      </c>
      <c r="B27" s="15"/>
      <c r="C27" s="33"/>
      <c r="D27" s="34"/>
      <c r="E27" s="34"/>
      <c r="F27" s="34"/>
      <c r="G27" s="34"/>
      <c r="H27" s="34"/>
      <c r="I27" s="35"/>
      <c r="J27" s="110"/>
      <c r="K27" s="110"/>
      <c r="L27" s="110"/>
    </row>
    <row r="29" ht="21.6" thickBot="1">
      <c r="A29" s="3" t="s">
        <v>37</v>
      </c>
    </row>
    <row r="30" spans="1:12" ht="25.8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9" t="s">
        <v>46</v>
      </c>
      <c r="K30" s="109" t="s">
        <v>47</v>
      </c>
      <c r="L30" s="109" t="s">
        <v>48</v>
      </c>
    </row>
    <row r="31" spans="1:12" ht="25.8">
      <c r="A31" s="12">
        <v>1</v>
      </c>
      <c r="B31" s="13"/>
      <c r="C31" s="36"/>
      <c r="D31" s="37"/>
      <c r="E31" s="37"/>
      <c r="F31" s="37"/>
      <c r="G31" s="37"/>
      <c r="H31" s="37"/>
      <c r="I31" s="38"/>
      <c r="J31" s="110"/>
      <c r="K31" s="110"/>
      <c r="L31" s="110"/>
    </row>
    <row r="32" spans="1:12" ht="25.8">
      <c r="A32" s="12">
        <v>2</v>
      </c>
      <c r="B32" s="13"/>
      <c r="C32" s="36"/>
      <c r="D32" s="37"/>
      <c r="E32" s="37"/>
      <c r="F32" s="37"/>
      <c r="G32" s="37"/>
      <c r="H32" s="37"/>
      <c r="I32" s="38"/>
      <c r="J32" s="110"/>
      <c r="K32" s="110"/>
      <c r="L32" s="110"/>
    </row>
    <row r="33" spans="1:12" ht="25.8">
      <c r="A33" s="14">
        <v>3</v>
      </c>
      <c r="B33" s="15"/>
      <c r="C33" s="33"/>
      <c r="D33" s="34"/>
      <c r="E33" s="34"/>
      <c r="F33" s="34"/>
      <c r="G33" s="34"/>
      <c r="H33" s="34"/>
      <c r="I33" s="35"/>
      <c r="J33" s="110"/>
      <c r="K33" s="110"/>
      <c r="L33" s="110"/>
    </row>
    <row r="34" spans="1:12" ht="25.8">
      <c r="A34" s="14">
        <v>4</v>
      </c>
      <c r="B34" s="15"/>
      <c r="C34" s="33"/>
      <c r="D34" s="34"/>
      <c r="E34" s="34"/>
      <c r="F34" s="34"/>
      <c r="G34" s="34"/>
      <c r="H34" s="34"/>
      <c r="I34" s="35"/>
      <c r="J34" s="110"/>
      <c r="K34" s="110"/>
      <c r="L34" s="110"/>
    </row>
    <row r="35" spans="1:12" ht="25.8">
      <c r="A35" s="12">
        <v>5</v>
      </c>
      <c r="B35" s="13"/>
      <c r="C35" s="36"/>
      <c r="D35" s="37"/>
      <c r="E35" s="37"/>
      <c r="F35" s="37"/>
      <c r="G35" s="37"/>
      <c r="H35" s="37"/>
      <c r="I35" s="38"/>
      <c r="J35" s="110"/>
      <c r="K35" s="110"/>
      <c r="L35" s="110"/>
    </row>
    <row r="36" spans="1:12" ht="25.8">
      <c r="A36" s="14">
        <v>6</v>
      </c>
      <c r="B36" s="15"/>
      <c r="C36" s="33"/>
      <c r="D36" s="34"/>
      <c r="E36" s="34"/>
      <c r="F36" s="34"/>
      <c r="G36" s="34"/>
      <c r="H36" s="34"/>
      <c r="I36" s="35"/>
      <c r="J36" s="110"/>
      <c r="K36" s="110"/>
      <c r="L36" s="110"/>
    </row>
    <row r="38" ht="21.6" thickBot="1">
      <c r="A38" s="3" t="s">
        <v>38</v>
      </c>
    </row>
    <row r="39" spans="1:12" ht="25.8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9" t="s">
        <v>46</v>
      </c>
      <c r="K39" s="109" t="s">
        <v>47</v>
      </c>
      <c r="L39" s="109" t="s">
        <v>48</v>
      </c>
    </row>
    <row r="40" spans="1:12" ht="25.8">
      <c r="A40" s="14">
        <v>1</v>
      </c>
      <c r="B40" s="15"/>
      <c r="C40" s="33"/>
      <c r="D40" s="34"/>
      <c r="E40" s="34"/>
      <c r="F40" s="34"/>
      <c r="G40" s="34"/>
      <c r="H40" s="34"/>
      <c r="I40" s="35"/>
      <c r="J40" s="110"/>
      <c r="K40" s="110"/>
      <c r="L40" s="110"/>
    </row>
    <row r="41" spans="1:12" ht="25.8">
      <c r="A41" s="14">
        <v>2</v>
      </c>
      <c r="B41" s="15"/>
      <c r="C41" s="33"/>
      <c r="D41" s="34"/>
      <c r="E41" s="34"/>
      <c r="F41" s="34"/>
      <c r="G41" s="34"/>
      <c r="H41" s="34"/>
      <c r="I41" s="35"/>
      <c r="J41" s="110"/>
      <c r="K41" s="110"/>
      <c r="L41" s="110"/>
    </row>
    <row r="42" spans="1:12" ht="25.8">
      <c r="A42" s="12">
        <v>3</v>
      </c>
      <c r="B42" s="13"/>
      <c r="C42" s="36"/>
      <c r="D42" s="37"/>
      <c r="E42" s="37"/>
      <c r="F42" s="37"/>
      <c r="G42" s="37"/>
      <c r="H42" s="37"/>
      <c r="I42" s="38"/>
      <c r="J42" s="110"/>
      <c r="K42" s="110"/>
      <c r="L42" s="110"/>
    </row>
    <row r="43" spans="1:12" ht="25.8">
      <c r="A43" s="12">
        <v>4</v>
      </c>
      <c r="B43" s="13"/>
      <c r="C43" s="36"/>
      <c r="D43" s="37"/>
      <c r="E43" s="37"/>
      <c r="F43" s="37"/>
      <c r="G43" s="37"/>
      <c r="H43" s="37"/>
      <c r="I43" s="38"/>
      <c r="J43" s="110"/>
      <c r="K43" s="110"/>
      <c r="L43" s="110"/>
    </row>
    <row r="44" spans="1:12" ht="25.8">
      <c r="A44" s="14">
        <v>5</v>
      </c>
      <c r="B44" s="15"/>
      <c r="C44" s="33"/>
      <c r="D44" s="34"/>
      <c r="E44" s="34"/>
      <c r="F44" s="34"/>
      <c r="G44" s="34"/>
      <c r="H44" s="34"/>
      <c r="I44" s="35"/>
      <c r="J44" s="110"/>
      <c r="K44" s="110"/>
      <c r="L44" s="110"/>
    </row>
    <row r="45" spans="1:12" ht="25.8">
      <c r="A45" s="12">
        <v>6</v>
      </c>
      <c r="B45" s="13"/>
      <c r="C45" s="36"/>
      <c r="D45" s="37"/>
      <c r="E45" s="37"/>
      <c r="F45" s="37"/>
      <c r="G45" s="37"/>
      <c r="H45" s="37"/>
      <c r="I45" s="38"/>
      <c r="J45" s="110"/>
      <c r="K45" s="110"/>
      <c r="L45" s="110"/>
    </row>
    <row r="47" ht="21.6" thickBot="1">
      <c r="A47" s="3" t="s">
        <v>39</v>
      </c>
    </row>
    <row r="48" spans="1:12" ht="25.8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9" t="s">
        <v>46</v>
      </c>
      <c r="K48" s="109" t="s">
        <v>47</v>
      </c>
      <c r="L48" s="109" t="s">
        <v>48</v>
      </c>
    </row>
    <row r="49" spans="1:12" ht="25.8">
      <c r="A49" s="12">
        <v>1</v>
      </c>
      <c r="B49" s="13"/>
      <c r="C49" s="36"/>
      <c r="D49" s="37"/>
      <c r="E49" s="37"/>
      <c r="F49" s="37"/>
      <c r="G49" s="37"/>
      <c r="H49" s="37"/>
      <c r="I49" s="38"/>
      <c r="J49" s="110"/>
      <c r="K49" s="110"/>
      <c r="L49" s="110"/>
    </row>
    <row r="50" spans="1:12" ht="25.8">
      <c r="A50" s="14">
        <v>2</v>
      </c>
      <c r="B50" s="15"/>
      <c r="C50" s="33"/>
      <c r="D50" s="34"/>
      <c r="E50" s="34"/>
      <c r="F50" s="34"/>
      <c r="G50" s="34"/>
      <c r="H50" s="34"/>
      <c r="I50" s="35"/>
      <c r="J50" s="110"/>
      <c r="K50" s="110"/>
      <c r="L50" s="110"/>
    </row>
    <row r="51" spans="1:12" ht="25.8">
      <c r="A51" s="12">
        <v>3</v>
      </c>
      <c r="B51" s="13"/>
      <c r="C51" s="36"/>
      <c r="D51" s="37"/>
      <c r="E51" s="37"/>
      <c r="F51" s="37"/>
      <c r="G51" s="37"/>
      <c r="H51" s="37"/>
      <c r="I51" s="38"/>
      <c r="J51" s="110"/>
      <c r="K51" s="110"/>
      <c r="L51" s="110"/>
    </row>
    <row r="52" spans="1:12" ht="25.8">
      <c r="A52" s="14">
        <v>4</v>
      </c>
      <c r="B52" s="15"/>
      <c r="C52" s="33"/>
      <c r="D52" s="34"/>
      <c r="E52" s="34"/>
      <c r="F52" s="34"/>
      <c r="G52" s="34"/>
      <c r="H52" s="34"/>
      <c r="I52" s="35"/>
      <c r="J52" s="110"/>
      <c r="K52" s="110"/>
      <c r="L52" s="110"/>
    </row>
    <row r="53" spans="1:12" ht="25.8">
      <c r="A53" s="14">
        <v>5</v>
      </c>
      <c r="B53" s="15"/>
      <c r="C53" s="33"/>
      <c r="D53" s="34"/>
      <c r="E53" s="34"/>
      <c r="F53" s="34"/>
      <c r="G53" s="34"/>
      <c r="H53" s="34"/>
      <c r="I53" s="35"/>
      <c r="J53" s="110"/>
      <c r="K53" s="110"/>
      <c r="L53" s="110"/>
    </row>
    <row r="54" spans="1:12" ht="25.8">
      <c r="A54" s="12">
        <v>6</v>
      </c>
      <c r="B54" s="13"/>
      <c r="C54" s="36"/>
      <c r="D54" s="37"/>
      <c r="E54" s="37"/>
      <c r="F54" s="37"/>
      <c r="G54" s="37"/>
      <c r="H54" s="37"/>
      <c r="I54" s="38"/>
      <c r="J54" s="110"/>
      <c r="K54" s="110"/>
      <c r="L54" s="110"/>
    </row>
    <row r="56" ht="21.6" thickBot="1">
      <c r="A56" s="3" t="s">
        <v>40</v>
      </c>
    </row>
    <row r="57" spans="1:12" ht="25.8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9" t="s">
        <v>46</v>
      </c>
      <c r="K57" s="109" t="s">
        <v>47</v>
      </c>
      <c r="L57" s="109" t="s">
        <v>48</v>
      </c>
    </row>
    <row r="58" spans="1:12" ht="25.8">
      <c r="A58" s="12">
        <v>1</v>
      </c>
      <c r="B58" s="13"/>
      <c r="C58" s="36"/>
      <c r="D58" s="37"/>
      <c r="E58" s="37"/>
      <c r="F58" s="37"/>
      <c r="G58" s="37"/>
      <c r="H58" s="37"/>
      <c r="I58" s="38"/>
      <c r="J58" s="110"/>
      <c r="K58" s="110"/>
      <c r="L58" s="110"/>
    </row>
    <row r="59" spans="1:12" ht="25.8">
      <c r="A59" s="12">
        <v>2</v>
      </c>
      <c r="B59" s="13"/>
      <c r="C59" s="36"/>
      <c r="D59" s="37"/>
      <c r="E59" s="37"/>
      <c r="F59" s="37"/>
      <c r="G59" s="37"/>
      <c r="H59" s="37"/>
      <c r="I59" s="38"/>
      <c r="J59" s="110"/>
      <c r="K59" s="110"/>
      <c r="L59" s="110"/>
    </row>
    <row r="60" spans="1:12" ht="25.8">
      <c r="A60" s="14">
        <v>3</v>
      </c>
      <c r="B60" s="15"/>
      <c r="C60" s="33"/>
      <c r="D60" s="34"/>
      <c r="E60" s="34"/>
      <c r="F60" s="34"/>
      <c r="G60" s="34"/>
      <c r="H60" s="34"/>
      <c r="I60" s="35"/>
      <c r="J60" s="110"/>
      <c r="K60" s="110"/>
      <c r="L60" s="110"/>
    </row>
    <row r="61" spans="1:12" ht="25.8">
      <c r="A61" s="14">
        <v>4</v>
      </c>
      <c r="B61" s="15"/>
      <c r="C61" s="33"/>
      <c r="D61" s="34"/>
      <c r="E61" s="34"/>
      <c r="F61" s="34"/>
      <c r="G61" s="34"/>
      <c r="H61" s="34"/>
      <c r="I61" s="35"/>
      <c r="J61" s="110"/>
      <c r="K61" s="110"/>
      <c r="L61" s="110"/>
    </row>
    <row r="62" spans="1:12" ht="25.8">
      <c r="A62" s="14">
        <v>5</v>
      </c>
      <c r="B62" s="15"/>
      <c r="C62" s="33"/>
      <c r="D62" s="34"/>
      <c r="E62" s="34"/>
      <c r="F62" s="34"/>
      <c r="G62" s="34"/>
      <c r="H62" s="34"/>
      <c r="I62" s="35"/>
      <c r="J62" s="110"/>
      <c r="K62" s="110"/>
      <c r="L62" s="110"/>
    </row>
    <row r="63" spans="1:12" ht="25.8">
      <c r="A63" s="12">
        <v>6</v>
      </c>
      <c r="B63" s="13"/>
      <c r="C63" s="36"/>
      <c r="D63" s="37"/>
      <c r="E63" s="37"/>
      <c r="F63" s="37"/>
      <c r="G63" s="37"/>
      <c r="H63" s="37"/>
      <c r="I63" s="38"/>
      <c r="J63" s="110"/>
      <c r="K63" s="110"/>
      <c r="L63" s="110"/>
    </row>
    <row r="65" ht="21.6" thickBot="1">
      <c r="A65" s="3" t="s">
        <v>41</v>
      </c>
    </row>
    <row r="66" spans="1:12" ht="25.8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9" t="s">
        <v>46</v>
      </c>
      <c r="K66" s="109" t="s">
        <v>47</v>
      </c>
      <c r="L66" s="109" t="s">
        <v>48</v>
      </c>
    </row>
    <row r="67" spans="1:12" ht="25.8">
      <c r="A67" s="14">
        <v>1</v>
      </c>
      <c r="B67" s="15"/>
      <c r="C67" s="33"/>
      <c r="D67" s="34"/>
      <c r="E67" s="34"/>
      <c r="F67" s="34"/>
      <c r="G67" s="34"/>
      <c r="H67" s="34"/>
      <c r="I67" s="35"/>
      <c r="J67" s="110"/>
      <c r="K67" s="110"/>
      <c r="L67" s="110"/>
    </row>
    <row r="68" spans="1:12" ht="25.8">
      <c r="A68" s="14">
        <v>2</v>
      </c>
      <c r="B68" s="15"/>
      <c r="C68" s="33"/>
      <c r="D68" s="34"/>
      <c r="E68" s="34"/>
      <c r="F68" s="34"/>
      <c r="G68" s="34"/>
      <c r="H68" s="34"/>
      <c r="I68" s="35"/>
      <c r="J68" s="110"/>
      <c r="K68" s="110"/>
      <c r="L68" s="110"/>
    </row>
    <row r="69" spans="1:12" ht="25.8">
      <c r="A69" s="12">
        <v>3</v>
      </c>
      <c r="B69" s="13"/>
      <c r="C69" s="36"/>
      <c r="D69" s="37"/>
      <c r="E69" s="37"/>
      <c r="F69" s="37"/>
      <c r="G69" s="37"/>
      <c r="H69" s="37"/>
      <c r="I69" s="38"/>
      <c r="J69" s="110"/>
      <c r="K69" s="110"/>
      <c r="L69" s="110"/>
    </row>
    <row r="70" spans="1:12" ht="25.8">
      <c r="A70" s="14">
        <v>4</v>
      </c>
      <c r="B70" s="15"/>
      <c r="C70" s="33"/>
      <c r="D70" s="34"/>
      <c r="E70" s="34"/>
      <c r="F70" s="34"/>
      <c r="G70" s="34"/>
      <c r="H70" s="34"/>
      <c r="I70" s="35"/>
      <c r="J70" s="110"/>
      <c r="K70" s="110"/>
      <c r="L70" s="110"/>
    </row>
    <row r="71" spans="1:12" ht="25.8">
      <c r="A71" s="12">
        <v>5</v>
      </c>
      <c r="B71" s="13"/>
      <c r="C71" s="36"/>
      <c r="D71" s="37"/>
      <c r="E71" s="37"/>
      <c r="F71" s="37"/>
      <c r="G71" s="37"/>
      <c r="H71" s="37"/>
      <c r="I71" s="38"/>
      <c r="J71" s="110"/>
      <c r="K71" s="110"/>
      <c r="L71" s="110"/>
    </row>
    <row r="72" spans="1:12" ht="25.8">
      <c r="A72" s="12">
        <v>6</v>
      </c>
      <c r="B72" s="13"/>
      <c r="C72" s="36"/>
      <c r="D72" s="37"/>
      <c r="E72" s="37"/>
      <c r="F72" s="37"/>
      <c r="G72" s="37"/>
      <c r="H72" s="37"/>
      <c r="I72" s="38"/>
      <c r="J72" s="110"/>
      <c r="K72" s="110"/>
      <c r="L72" s="110"/>
    </row>
    <row r="74" ht="21.6" thickBot="1">
      <c r="A74" s="3" t="s">
        <v>42</v>
      </c>
    </row>
    <row r="75" spans="1:12" ht="25.8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9" t="s">
        <v>46</v>
      </c>
      <c r="K75" s="109" t="s">
        <v>47</v>
      </c>
      <c r="L75" s="109" t="s">
        <v>48</v>
      </c>
    </row>
    <row r="76" spans="1:12" ht="25.8">
      <c r="A76" s="12">
        <v>1</v>
      </c>
      <c r="B76" s="13"/>
      <c r="C76" s="36"/>
      <c r="D76" s="37"/>
      <c r="E76" s="37"/>
      <c r="F76" s="37"/>
      <c r="G76" s="37"/>
      <c r="H76" s="37"/>
      <c r="I76" s="38"/>
      <c r="J76" s="110"/>
      <c r="K76" s="110"/>
      <c r="L76" s="110"/>
    </row>
    <row r="77" spans="1:12" ht="25.8">
      <c r="A77" s="12">
        <v>2</v>
      </c>
      <c r="B77" s="13"/>
      <c r="C77" s="36"/>
      <c r="D77" s="37"/>
      <c r="E77" s="37"/>
      <c r="F77" s="37"/>
      <c r="G77" s="37"/>
      <c r="H77" s="37"/>
      <c r="I77" s="38"/>
      <c r="J77" s="110"/>
      <c r="K77" s="110"/>
      <c r="L77" s="110"/>
    </row>
    <row r="78" spans="1:12" ht="25.8">
      <c r="A78" s="14">
        <v>3</v>
      </c>
      <c r="B78" s="15"/>
      <c r="C78" s="33"/>
      <c r="D78" s="34"/>
      <c r="E78" s="34"/>
      <c r="F78" s="34"/>
      <c r="G78" s="34"/>
      <c r="H78" s="34"/>
      <c r="I78" s="35"/>
      <c r="J78" s="110"/>
      <c r="K78" s="110"/>
      <c r="L78" s="110"/>
    </row>
    <row r="79" spans="1:12" ht="25.8">
      <c r="A79" s="14">
        <v>4</v>
      </c>
      <c r="B79" s="15"/>
      <c r="C79" s="33"/>
      <c r="D79" s="34"/>
      <c r="E79" s="34"/>
      <c r="F79" s="34"/>
      <c r="G79" s="34"/>
      <c r="H79" s="34"/>
      <c r="I79" s="35"/>
      <c r="J79" s="110"/>
      <c r="K79" s="110"/>
      <c r="L79" s="110"/>
    </row>
    <row r="80" spans="1:12" ht="25.8">
      <c r="A80" s="12">
        <v>5</v>
      </c>
      <c r="B80" s="13"/>
      <c r="C80" s="36"/>
      <c r="D80" s="37"/>
      <c r="E80" s="37"/>
      <c r="F80" s="37"/>
      <c r="G80" s="37"/>
      <c r="H80" s="37"/>
      <c r="I80" s="38"/>
      <c r="J80" s="110"/>
      <c r="K80" s="110"/>
      <c r="L80" s="110"/>
    </row>
    <row r="81" spans="1:12" ht="25.8">
      <c r="A81" s="14">
        <v>6</v>
      </c>
      <c r="B81" s="13"/>
      <c r="C81" s="36"/>
      <c r="D81" s="37"/>
      <c r="E81" s="37"/>
      <c r="F81" s="37"/>
      <c r="G81" s="37"/>
      <c r="H81" s="37"/>
      <c r="I81" s="38"/>
      <c r="J81" s="110"/>
      <c r="K81" s="110"/>
      <c r="L81" s="110"/>
    </row>
    <row r="83" ht="21.6" thickBot="1">
      <c r="A83" s="3" t="s">
        <v>43</v>
      </c>
    </row>
    <row r="84" spans="1:12" ht="25.8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9" t="s">
        <v>46</v>
      </c>
      <c r="K84" s="109" t="s">
        <v>47</v>
      </c>
      <c r="L84" s="109" t="s">
        <v>48</v>
      </c>
    </row>
    <row r="85" spans="1:12" ht="25.8">
      <c r="A85" s="14">
        <v>1</v>
      </c>
      <c r="B85" s="15"/>
      <c r="C85" s="33"/>
      <c r="D85" s="34"/>
      <c r="E85" s="34"/>
      <c r="F85" s="34"/>
      <c r="G85" s="34"/>
      <c r="H85" s="34"/>
      <c r="I85" s="35"/>
      <c r="J85" s="110"/>
      <c r="K85" s="110"/>
      <c r="L85" s="110"/>
    </row>
    <row r="86" spans="1:12" ht="25.8">
      <c r="A86" s="12">
        <v>2</v>
      </c>
      <c r="B86" s="13"/>
      <c r="C86" s="36"/>
      <c r="D86" s="37"/>
      <c r="E86" s="37"/>
      <c r="F86" s="37"/>
      <c r="G86" s="37"/>
      <c r="H86" s="37"/>
      <c r="I86" s="38"/>
      <c r="J86" s="110"/>
      <c r="K86" s="110"/>
      <c r="L86" s="110"/>
    </row>
    <row r="87" spans="1:12" ht="25.8">
      <c r="A87" s="12">
        <v>3</v>
      </c>
      <c r="B87" s="13"/>
      <c r="C87" s="36"/>
      <c r="D87" s="37"/>
      <c r="E87" s="37"/>
      <c r="F87" s="37"/>
      <c r="G87" s="37"/>
      <c r="H87" s="37"/>
      <c r="I87" s="38"/>
      <c r="J87" s="110"/>
      <c r="K87" s="110"/>
      <c r="L87" s="110"/>
    </row>
    <row r="88" spans="1:12" ht="25.8">
      <c r="A88" s="14">
        <v>4</v>
      </c>
      <c r="B88" s="15"/>
      <c r="C88" s="33"/>
      <c r="D88" s="34"/>
      <c r="E88" s="34"/>
      <c r="F88" s="34"/>
      <c r="G88" s="34"/>
      <c r="H88" s="34"/>
      <c r="I88" s="35"/>
      <c r="J88" s="110"/>
      <c r="K88" s="110"/>
      <c r="L88" s="110"/>
    </row>
    <row r="89" spans="1:12" ht="25.8">
      <c r="A89" s="12">
        <v>5</v>
      </c>
      <c r="B89" s="15"/>
      <c r="C89" s="33"/>
      <c r="D89" s="34"/>
      <c r="E89" s="34"/>
      <c r="F89" s="34"/>
      <c r="G89" s="34"/>
      <c r="H89" s="34"/>
      <c r="I89" s="35"/>
      <c r="J89" s="110"/>
      <c r="K89" s="110"/>
      <c r="L89" s="110"/>
    </row>
    <row r="90" spans="1:12" ht="25.8">
      <c r="A90" s="14">
        <v>6</v>
      </c>
      <c r="B90" s="114"/>
      <c r="C90" s="33"/>
      <c r="D90" s="34"/>
      <c r="E90" s="34"/>
      <c r="F90" s="34"/>
      <c r="G90" s="34"/>
      <c r="H90" s="34"/>
      <c r="I90" s="35"/>
      <c r="J90" s="110"/>
      <c r="K90" s="110"/>
      <c r="L90" s="110"/>
    </row>
    <row r="92" ht="21.6" thickBot="1">
      <c r="A92" s="3" t="s">
        <v>44</v>
      </c>
    </row>
    <row r="93" spans="1:12" ht="25.8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9" t="s">
        <v>46</v>
      </c>
      <c r="K93" s="109" t="s">
        <v>47</v>
      </c>
      <c r="L93" s="109" t="s">
        <v>48</v>
      </c>
    </row>
    <row r="94" spans="1:12" ht="25.8">
      <c r="A94" s="12">
        <v>1</v>
      </c>
      <c r="B94" s="13"/>
      <c r="C94" s="36"/>
      <c r="D94" s="37"/>
      <c r="E94" s="37"/>
      <c r="F94" s="37"/>
      <c r="G94" s="37"/>
      <c r="H94" s="37"/>
      <c r="I94" s="38"/>
      <c r="J94" s="110"/>
      <c r="K94" s="110"/>
      <c r="L94" s="110"/>
    </row>
    <row r="95" spans="1:12" ht="25.8">
      <c r="A95" s="12">
        <v>2</v>
      </c>
      <c r="B95" s="13"/>
      <c r="C95" s="36"/>
      <c r="D95" s="37"/>
      <c r="E95" s="37"/>
      <c r="F95" s="37"/>
      <c r="G95" s="37"/>
      <c r="H95" s="37"/>
      <c r="I95" s="38"/>
      <c r="J95" s="110"/>
      <c r="K95" s="110"/>
      <c r="L95" s="110"/>
    </row>
    <row r="96" spans="1:12" ht="25.8">
      <c r="A96" s="14">
        <v>3</v>
      </c>
      <c r="B96" s="15"/>
      <c r="C96" s="33"/>
      <c r="D96" s="34"/>
      <c r="E96" s="34"/>
      <c r="F96" s="34"/>
      <c r="G96" s="34"/>
      <c r="H96" s="34"/>
      <c r="I96" s="35"/>
      <c r="J96" s="110"/>
      <c r="K96" s="110"/>
      <c r="L96" s="110"/>
    </row>
    <row r="97" spans="1:12" ht="25.8">
      <c r="A97" s="14">
        <v>4</v>
      </c>
      <c r="B97" s="15"/>
      <c r="C97" s="33"/>
      <c r="D97" s="34"/>
      <c r="E97" s="34"/>
      <c r="F97" s="34"/>
      <c r="G97" s="34"/>
      <c r="H97" s="34"/>
      <c r="I97" s="35"/>
      <c r="J97" s="110"/>
      <c r="K97" s="110"/>
      <c r="L97" s="110"/>
    </row>
    <row r="98" spans="1:12" ht="25.8">
      <c r="A98" s="12">
        <v>5</v>
      </c>
      <c r="B98" s="13"/>
      <c r="C98" s="36"/>
      <c r="D98" s="37"/>
      <c r="E98" s="37"/>
      <c r="F98" s="37"/>
      <c r="G98" s="37"/>
      <c r="H98" s="37"/>
      <c r="I98" s="38"/>
      <c r="J98" s="110"/>
      <c r="K98" s="110"/>
      <c r="L98" s="110"/>
    </row>
    <row r="99" spans="1:12" ht="25.8">
      <c r="A99" s="14">
        <v>6</v>
      </c>
      <c r="B99" s="15"/>
      <c r="C99" s="33"/>
      <c r="D99" s="34"/>
      <c r="E99" s="34"/>
      <c r="F99" s="34"/>
      <c r="G99" s="34"/>
      <c r="H99" s="34"/>
      <c r="I99" s="35"/>
      <c r="J99" s="110"/>
      <c r="K99" s="110"/>
      <c r="L99" s="110"/>
    </row>
    <row r="101" ht="21.6" thickBot="1">
      <c r="A101" s="3" t="s">
        <v>45</v>
      </c>
    </row>
    <row r="102" spans="1:12" ht="25.8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9" t="s">
        <v>46</v>
      </c>
      <c r="K102" s="109" t="s">
        <v>47</v>
      </c>
      <c r="L102" s="109" t="s">
        <v>48</v>
      </c>
    </row>
    <row r="103" spans="1:12" ht="25.8">
      <c r="A103" s="14">
        <v>1</v>
      </c>
      <c r="B103" s="15"/>
      <c r="C103" s="33"/>
      <c r="D103" s="34"/>
      <c r="E103" s="34"/>
      <c r="F103" s="34"/>
      <c r="G103" s="34"/>
      <c r="H103" s="34"/>
      <c r="I103" s="35"/>
      <c r="J103" s="110"/>
      <c r="K103" s="110"/>
      <c r="L103" s="110"/>
    </row>
    <row r="104" spans="1:12" ht="25.8">
      <c r="A104" s="12">
        <v>2</v>
      </c>
      <c r="B104" s="13"/>
      <c r="C104" s="36"/>
      <c r="D104" s="37"/>
      <c r="E104" s="37"/>
      <c r="F104" s="37"/>
      <c r="G104" s="37"/>
      <c r="H104" s="37"/>
      <c r="I104" s="38"/>
      <c r="J104" s="110"/>
      <c r="K104" s="110"/>
      <c r="L104" s="110"/>
    </row>
    <row r="105" spans="1:12" ht="25.8">
      <c r="A105" s="14">
        <v>3</v>
      </c>
      <c r="B105" s="15"/>
      <c r="C105" s="33"/>
      <c r="D105" s="34"/>
      <c r="E105" s="34"/>
      <c r="F105" s="34"/>
      <c r="G105" s="34"/>
      <c r="H105" s="34"/>
      <c r="I105" s="35"/>
      <c r="J105" s="110"/>
      <c r="K105" s="110"/>
      <c r="L105" s="110"/>
    </row>
    <row r="106" spans="1:12" ht="25.8">
      <c r="A106" s="14">
        <v>4</v>
      </c>
      <c r="B106" s="15"/>
      <c r="C106" s="33"/>
      <c r="D106" s="34"/>
      <c r="E106" s="34"/>
      <c r="F106" s="34"/>
      <c r="G106" s="34"/>
      <c r="H106" s="34"/>
      <c r="I106" s="35"/>
      <c r="J106" s="110"/>
      <c r="K106" s="110"/>
      <c r="L106" s="110"/>
    </row>
    <row r="107" spans="1:12" ht="25.8">
      <c r="A107" s="12">
        <v>5</v>
      </c>
      <c r="B107" s="13"/>
      <c r="C107" s="36"/>
      <c r="D107" s="37"/>
      <c r="E107" s="37"/>
      <c r="F107" s="37"/>
      <c r="G107" s="37"/>
      <c r="H107" s="37"/>
      <c r="I107" s="38"/>
      <c r="J107" s="110"/>
      <c r="K107" s="110"/>
      <c r="L107" s="110"/>
    </row>
    <row r="108" spans="1:12" ht="25.8">
      <c r="A108" s="12">
        <v>6</v>
      </c>
      <c r="B108" s="13"/>
      <c r="C108" s="36"/>
      <c r="D108" s="37"/>
      <c r="E108" s="37"/>
      <c r="F108" s="37"/>
      <c r="G108" s="37"/>
      <c r="H108" s="37"/>
      <c r="I108" s="38"/>
      <c r="J108" s="110"/>
      <c r="K108" s="110"/>
      <c r="L108" s="110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M16" sqref="M1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A</v>
      </c>
      <c r="L3" s="122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75</v>
      </c>
      <c r="H4" s="37">
        <f>SUM(C$15:C$21)</f>
        <v>15</v>
      </c>
      <c r="I4" s="38">
        <f aca="true" t="shared" si="4" ref="I4:I7">_xlfn.IFERROR(G4/H4,0)</f>
        <v>5</v>
      </c>
      <c r="K4" s="122"/>
      <c r="L4" s="122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LTS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63</v>
      </c>
      <c r="H5" s="34">
        <f>SUM(E$15:E$21)</f>
        <v>63</v>
      </c>
      <c r="I5" s="35">
        <f t="shared" si="4"/>
        <v>1</v>
      </c>
      <c r="K5" s="122"/>
      <c r="L5" s="122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>UKS Lesznowola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66</v>
      </c>
      <c r="H6" s="37">
        <f>SUM(G$15:G$21)</f>
        <v>54</v>
      </c>
      <c r="I6" s="38">
        <f t="shared" si="4"/>
        <v>1.2222222222222223</v>
      </c>
      <c r="K6" s="122"/>
      <c r="L6" s="122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GLKS Nadarzyn 2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42</v>
      </c>
      <c r="H7" s="34">
        <f>SUM(I$15:I$21)</f>
        <v>69</v>
      </c>
      <c r="I7" s="35">
        <f t="shared" si="4"/>
        <v>0.6086956521739131</v>
      </c>
      <c r="K7" s="122"/>
      <c r="L7" s="122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>KKS Kozienice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49</v>
      </c>
      <c r="H8" s="37">
        <f>SUM(K$15:K$21)</f>
        <v>62</v>
      </c>
      <c r="I8" s="38">
        <f>_xlfn.IFERROR(G8/H8,0)</f>
        <v>0.7903225806451613</v>
      </c>
      <c r="K8" s="122"/>
      <c r="L8" s="122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Beta Błonie 2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43</v>
      </c>
      <c r="H9" s="34">
        <f>SUM(M$15:M$21)</f>
        <v>75</v>
      </c>
      <c r="I9" s="35">
        <f aca="true" t="shared" si="7" ref="I9">_xlfn.IFERROR(G9/H9,0)</f>
        <v>0.5733333333333334</v>
      </c>
      <c r="K9" s="122"/>
      <c r="L9" s="122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Dębina Nieporęt 1</v>
      </c>
      <c r="D14" s="124"/>
      <c r="E14" s="123" t="str">
        <f>VLOOKUP($B$1&amp;E13,'Lista Zespołów'!$A$4:$E$75,3,FALSE)</f>
        <v>LTS 1</v>
      </c>
      <c r="F14" s="124"/>
      <c r="G14" s="123" t="str">
        <f>VLOOKUP($B$1&amp;G13,'Lista Zespołów'!$A$4:$E$75,3,FALSE)</f>
        <v>UKS Lesznowola 1</v>
      </c>
      <c r="H14" s="124"/>
      <c r="I14" s="123" t="str">
        <f>VLOOKUP($B$1&amp;I13,'Lista Zespołów'!$A$4:$E$75,3,FALSE)</f>
        <v>GLKS Nadarzyn 2</v>
      </c>
      <c r="J14" s="124"/>
      <c r="K14" s="129" t="str">
        <f>VLOOKUP($B$1&amp;K13,'Lista Zespołów'!$A$4:$E$75,3,FALSE)</f>
        <v>KKS Kozienice</v>
      </c>
      <c r="L14" s="130"/>
      <c r="M14" s="123" t="str">
        <f>VLOOKUP($B$1&amp;M13,'Lista Zespołów'!$A$4:$E$75,3,FALSE)</f>
        <v>Beta Błonie 2</v>
      </c>
      <c r="N14" s="124"/>
      <c r="O14" s="117"/>
      <c r="P14" s="118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Dębina Nieporęt 1</v>
      </c>
      <c r="C15" s="25" t="s">
        <v>16</v>
      </c>
      <c r="D15" s="26" t="s">
        <v>16</v>
      </c>
      <c r="E15" s="19">
        <v>15</v>
      </c>
      <c r="F15" s="30">
        <v>5</v>
      </c>
      <c r="G15" s="19">
        <v>15</v>
      </c>
      <c r="H15" s="30">
        <v>6</v>
      </c>
      <c r="I15" s="19">
        <v>15</v>
      </c>
      <c r="J15" s="30">
        <v>0</v>
      </c>
      <c r="K15" s="19">
        <v>15</v>
      </c>
      <c r="L15" s="30">
        <v>3</v>
      </c>
      <c r="M15" s="19">
        <v>15</v>
      </c>
      <c r="N15" s="30">
        <v>1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LTS 1</v>
      </c>
      <c r="C16" s="87">
        <v>5</v>
      </c>
      <c r="D16" s="88">
        <v>15</v>
      </c>
      <c r="E16" s="27" t="s">
        <v>16</v>
      </c>
      <c r="F16" s="28" t="s">
        <v>16</v>
      </c>
      <c r="G16" s="23">
        <v>12</v>
      </c>
      <c r="H16" s="31">
        <v>15</v>
      </c>
      <c r="I16" s="23">
        <v>16</v>
      </c>
      <c r="J16" s="31">
        <v>14</v>
      </c>
      <c r="K16" s="23">
        <v>15</v>
      </c>
      <c r="L16" s="31">
        <v>8</v>
      </c>
      <c r="M16" s="23">
        <v>15</v>
      </c>
      <c r="N16" s="31">
        <v>11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>UKS Lesznowola 1</v>
      </c>
      <c r="C17" s="86">
        <f>IF(H15="","",H15)</f>
        <v>6</v>
      </c>
      <c r="D17" s="89">
        <f>IF(G15="","",G15)</f>
        <v>15</v>
      </c>
      <c r="E17" s="86">
        <f>IF(H16="","",H16)</f>
        <v>15</v>
      </c>
      <c r="F17" s="89">
        <f>IF(G16="","",G16)</f>
        <v>12</v>
      </c>
      <c r="G17" s="29" t="s">
        <v>16</v>
      </c>
      <c r="H17" s="26" t="s">
        <v>16</v>
      </c>
      <c r="I17" s="24">
        <v>15</v>
      </c>
      <c r="J17" s="30">
        <v>6</v>
      </c>
      <c r="K17" s="24">
        <v>15</v>
      </c>
      <c r="L17" s="30">
        <v>8</v>
      </c>
      <c r="M17" s="24">
        <v>15</v>
      </c>
      <c r="N17" s="30">
        <v>13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GLKS Nadarzyn 2</v>
      </c>
      <c r="C18" s="87">
        <f>IF(J15="","",J15)</f>
        <v>0</v>
      </c>
      <c r="D18" s="88">
        <f>IF(I15="","",I15)</f>
        <v>15</v>
      </c>
      <c r="E18" s="87">
        <f>IF(J16="","",J16)</f>
        <v>14</v>
      </c>
      <c r="F18" s="88">
        <f>IF(I16="","",I16)</f>
        <v>16</v>
      </c>
      <c r="G18" s="87">
        <f>IF(J17="","",J17)</f>
        <v>6</v>
      </c>
      <c r="H18" s="88">
        <f>IF(I17="","",I17)</f>
        <v>15</v>
      </c>
      <c r="I18" s="27" t="s">
        <v>16</v>
      </c>
      <c r="J18" s="28" t="s">
        <v>16</v>
      </c>
      <c r="K18" s="23">
        <v>7</v>
      </c>
      <c r="L18" s="31">
        <v>15</v>
      </c>
      <c r="M18" s="23">
        <v>15</v>
      </c>
      <c r="N18" s="31">
        <v>8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KKS Kozienice</v>
      </c>
      <c r="C19" s="87">
        <f>IF(L15="","",L15)</f>
        <v>3</v>
      </c>
      <c r="D19" s="88">
        <f>IF(K15="","",K15)</f>
        <v>15</v>
      </c>
      <c r="E19" s="87">
        <f>IF(L16="","",L16)</f>
        <v>8</v>
      </c>
      <c r="F19" s="88">
        <f>IF(K16="","",K16)</f>
        <v>15</v>
      </c>
      <c r="G19" s="87">
        <f>IF(L17="","",L17)</f>
        <v>8</v>
      </c>
      <c r="H19" s="88">
        <f>IF(K17="","",K17)</f>
        <v>15</v>
      </c>
      <c r="I19" s="87">
        <f>IF(L18="","",L18)</f>
        <v>15</v>
      </c>
      <c r="J19" s="88">
        <f>IF(K18="","",K18)</f>
        <v>7</v>
      </c>
      <c r="K19" s="27" t="s">
        <v>16</v>
      </c>
      <c r="L19" s="60" t="s">
        <v>16</v>
      </c>
      <c r="M19" s="24">
        <v>15</v>
      </c>
      <c r="N19" s="30">
        <v>10</v>
      </c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Beta Błonie 2</v>
      </c>
      <c r="C20" s="87">
        <f>IF(N15="","",N15)</f>
        <v>1</v>
      </c>
      <c r="D20" s="88">
        <f>IF(M15="","",M15)</f>
        <v>15</v>
      </c>
      <c r="E20" s="87">
        <f>IF(N16="","",N16)</f>
        <v>11</v>
      </c>
      <c r="F20" s="88">
        <f>IF(M16="","",M16)</f>
        <v>15</v>
      </c>
      <c r="G20" s="87">
        <f>IF(N17="","",N17)</f>
        <v>13</v>
      </c>
      <c r="H20" s="88">
        <f>IF(M17="","",M17)</f>
        <v>15</v>
      </c>
      <c r="I20" s="87">
        <f>IF(N18="","",N18)</f>
        <v>8</v>
      </c>
      <c r="J20" s="88">
        <f>IF(M18="","",M18)</f>
        <v>15</v>
      </c>
      <c r="K20" s="87">
        <f>IF(N19="","",N19)</f>
        <v>10</v>
      </c>
      <c r="L20" s="88">
        <f>IF(M19="","",M19)</f>
        <v>15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Dębina Nieporęt 1</v>
      </c>
      <c r="C24" s="55" t="s">
        <v>21</v>
      </c>
      <c r="D24" s="54" t="str">
        <f>VLOOKUP(J24,'Lista Zespołów'!$A$4:$E$75,3,FALSE)</f>
        <v>Beta Błonie 2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7.4">
      <c r="A25" s="50">
        <v>2</v>
      </c>
      <c r="B25" s="54" t="str">
        <f>VLOOKUP(H25,'Lista Zespołów'!$A$4:$E$75,3,FALSE)</f>
        <v>LTS 1</v>
      </c>
      <c r="C25" s="55" t="s">
        <v>21</v>
      </c>
      <c r="D25" s="54" t="str">
        <f>VLOOKUP(J25,'Lista Zespołów'!$A$4:$E$75,3,FALSE)</f>
        <v>KKS Kozienice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7.4">
      <c r="A26" s="50">
        <v>3</v>
      </c>
      <c r="B26" s="54" t="str">
        <f>VLOOKUP(H26,'Lista Zespołów'!$A$4:$E$75,3,FALSE)</f>
        <v>UKS Lesznowola 1</v>
      </c>
      <c r="C26" s="55" t="s">
        <v>21</v>
      </c>
      <c r="D26" s="54" t="str">
        <f>VLOOKUP(J26,'Lista Zespołów'!$A$4:$E$75,3,FALSE)</f>
        <v>GLKS Nadarzyn 2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Beta Błonie 2</v>
      </c>
      <c r="C28" s="55" t="s">
        <v>21</v>
      </c>
      <c r="D28" s="54" t="str">
        <f>VLOOKUP(J28,'Lista Zespołów'!$A$4:$E$75,3,FALSE)</f>
        <v>GLKS Nadarzyn 2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7.4">
      <c r="A29" s="50">
        <v>5</v>
      </c>
      <c r="B29" s="54" t="str">
        <f>VLOOKUP(H29,'Lista Zespołów'!$A$4:$E$75,3,FALSE)</f>
        <v>KKS Kozienice</v>
      </c>
      <c r="C29" s="55" t="s">
        <v>21</v>
      </c>
      <c r="D29" s="54" t="str">
        <f>VLOOKUP(J29,'Lista Zespołów'!$A$4:$E$75,3,FALSE)</f>
        <v>UKS Lesznowola 1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7.4">
      <c r="A30" s="50">
        <v>6</v>
      </c>
      <c r="B30" s="54" t="str">
        <f>VLOOKUP(H30,'Lista Zespołów'!$A$4:$E$75,3,FALSE)</f>
        <v>Dębina Nieporęt 1</v>
      </c>
      <c r="C30" s="55" t="s">
        <v>21</v>
      </c>
      <c r="D30" s="54" t="str">
        <f>VLOOKUP(J30,'Lista Zespołów'!$A$4:$E$75,3,FALSE)</f>
        <v>LTS 1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LTS 1</v>
      </c>
      <c r="C32" s="55" t="s">
        <v>21</v>
      </c>
      <c r="D32" s="54" t="str">
        <f>VLOOKUP(J32,'Lista Zespołów'!$A$4:$E$75,3,FALSE)</f>
        <v>Beta Błonie 2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7.4">
      <c r="A33" s="50">
        <v>8</v>
      </c>
      <c r="B33" s="54" t="str">
        <f>VLOOKUP(H33,'Lista Zespołów'!$A$4:$E$75,3,FALSE)</f>
        <v>UKS Lesznowola 1</v>
      </c>
      <c r="C33" s="55" t="s">
        <v>21</v>
      </c>
      <c r="D33" s="54" t="str">
        <f>VLOOKUP(J33,'Lista Zespołów'!$A$4:$E$75,3,FALSE)</f>
        <v>Dębina Nieporęt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7.4">
      <c r="A34" s="50">
        <v>9</v>
      </c>
      <c r="B34" s="54" t="str">
        <f>VLOOKUP(H34,'Lista Zespołów'!$A$4:$E$75,3,FALSE)</f>
        <v>GLKS Nadarzyn 2</v>
      </c>
      <c r="C34" s="55" t="s">
        <v>21</v>
      </c>
      <c r="D34" s="54" t="str">
        <f>VLOOKUP(J34,'Lista Zespołów'!$A$4:$E$75,3,FALSE)</f>
        <v>KKS Kozienice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Beta Błonie 2</v>
      </c>
      <c r="C36" s="55" t="s">
        <v>21</v>
      </c>
      <c r="D36" s="54" t="str">
        <f>VLOOKUP(J36,'Lista Zespołów'!$A$4:$E$75,3,FALSE)</f>
        <v>KKS Kozienice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7.4">
      <c r="A37" s="50">
        <v>11</v>
      </c>
      <c r="B37" s="54" t="str">
        <f>VLOOKUP(H37,'Lista Zespołów'!$A$4:$E$75,3,FALSE)</f>
        <v>Dębina Nieporęt 1</v>
      </c>
      <c r="C37" s="55" t="s">
        <v>21</v>
      </c>
      <c r="D37" s="54" t="str">
        <f>VLOOKUP(J37,'Lista Zespołów'!$A$4:$E$75,3,FALSE)</f>
        <v>GLKS Nadarzyn 2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8">
      <c r="A38" s="50">
        <v>12</v>
      </c>
      <c r="B38" s="54" t="str">
        <f>VLOOKUP(H38,'Lista Zespołów'!$A$4:$E$75,3,FALSE)</f>
        <v>LTS 1</v>
      </c>
      <c r="C38" s="57" t="s">
        <v>21</v>
      </c>
      <c r="D38" s="54" t="str">
        <f>VLOOKUP(J38,'Lista Zespołów'!$A$4:$E$75,3,FALSE)</f>
        <v>UKS Lesznowola 1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UKS Lesznowola 1</v>
      </c>
      <c r="C40" s="55" t="s">
        <v>21</v>
      </c>
      <c r="D40" s="54" t="str">
        <f>VLOOKUP(J40,'Lista Zespołów'!$A$4:$E$75,3,FALSE)</f>
        <v>Beta Błonie 2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8">
      <c r="A41" s="50">
        <v>14</v>
      </c>
      <c r="B41" s="54" t="str">
        <f>VLOOKUP(H41,'Lista Zespołów'!$A$4:$E$75,3,FALSE)</f>
        <v>GLKS Nadarzyn 2</v>
      </c>
      <c r="C41" s="57" t="s">
        <v>21</v>
      </c>
      <c r="D41" s="54" t="str">
        <f>VLOOKUP(J41,'Lista Zespołów'!$A$4:$E$75,3,FALSE)</f>
        <v>LTS 1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8">
      <c r="A42" s="50">
        <v>15</v>
      </c>
      <c r="B42" s="54" t="str">
        <f>VLOOKUP(H42,'Lista Zespołów'!$A$4:$E$75,3,FALSE)</f>
        <v>KKS Kozienice</v>
      </c>
      <c r="C42" s="59" t="s">
        <v>21</v>
      </c>
      <c r="D42" s="54" t="str">
        <f>VLOOKUP(J42,'Lista Zespołów'!$A$4:$E$75,3,FALSE)</f>
        <v>Dębina Nieporęt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W16" sqref="W16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B</v>
      </c>
      <c r="L3" s="12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GLKS Nadarzyn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75</v>
      </c>
      <c r="H4" s="37">
        <f>SUM(C$15:C$21)</f>
        <v>33</v>
      </c>
      <c r="I4" s="38">
        <f aca="true" t="shared" si="4" ref="I4:I7">_xlfn.IFERROR(G4/H4,0)</f>
        <v>2.272727272727273</v>
      </c>
      <c r="K4" s="122"/>
      <c r="L4" s="12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Atena Warszawa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64</v>
      </c>
      <c r="H5" s="34">
        <f>SUM(E$15:E$21)</f>
        <v>44</v>
      </c>
      <c r="I5" s="35">
        <f t="shared" si="4"/>
        <v>1.4545454545454546</v>
      </c>
      <c r="K5" s="122"/>
      <c r="L5" s="12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Trójka Kobyłka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69</v>
      </c>
      <c r="H6" s="37">
        <f>SUM(G$15:G$21)</f>
        <v>48</v>
      </c>
      <c r="I6" s="38">
        <f t="shared" si="4"/>
        <v>1.4375</v>
      </c>
      <c r="K6" s="122"/>
      <c r="L6" s="12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SPS Konstancin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0</v>
      </c>
      <c r="H7" s="34">
        <f>SUM(I$15:I$21)</f>
        <v>75</v>
      </c>
      <c r="I7" s="35">
        <f t="shared" si="4"/>
        <v>0</v>
      </c>
      <c r="K7" s="122"/>
      <c r="L7" s="12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Esperanto Warszawa 2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55</v>
      </c>
      <c r="H8" s="37">
        <f>SUM(K$15:K$21)</f>
        <v>60</v>
      </c>
      <c r="I8" s="38">
        <f>_xlfn.IFERROR(G8/H8,0)</f>
        <v>0.9166666666666666</v>
      </c>
      <c r="K8" s="122"/>
      <c r="L8" s="12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Radomka Radom 2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54</v>
      </c>
      <c r="H9" s="34">
        <f>SUM(M$15:M$21)</f>
        <v>57</v>
      </c>
      <c r="I9" s="35">
        <f aca="true" t="shared" si="7" ref="I9">_xlfn.IFERROR(G9/H9,0)</f>
        <v>0.9473684210526315</v>
      </c>
      <c r="K9" s="122"/>
      <c r="L9" s="12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GLKS Nadarzyn 1</v>
      </c>
      <c r="D14" s="124"/>
      <c r="E14" s="123" t="str">
        <f>VLOOKUP($B$1&amp;E13,'Lista Zespołów'!$A$4:$E$75,3,FALSE)</f>
        <v>Atena Warszawa 1</v>
      </c>
      <c r="F14" s="124"/>
      <c r="G14" s="123" t="str">
        <f>VLOOKUP($B$1&amp;G13,'Lista Zespołów'!$A$4:$E$75,3,FALSE)</f>
        <v>Trójka Kobyłka 1</v>
      </c>
      <c r="H14" s="124"/>
      <c r="I14" s="123" t="str">
        <f>VLOOKUP($B$1&amp;I13,'Lista Zespołów'!$A$4:$E$75,3,FALSE)</f>
        <v>SPS Konstancin</v>
      </c>
      <c r="J14" s="124"/>
      <c r="K14" s="129" t="str">
        <f>VLOOKUP($B$1&amp;K13,'Lista Zespołów'!$A$4:$E$75,3,FALSE)</f>
        <v>Esperanto Warszawa 2</v>
      </c>
      <c r="L14" s="130"/>
      <c r="M14" s="123" t="str">
        <f>VLOOKUP($B$1&amp;M13,'Lista Zespołów'!$A$4:$E$75,3,FALSE)</f>
        <v>Radomka Radom 2</v>
      </c>
      <c r="N14" s="124"/>
      <c r="O14" s="117"/>
      <c r="P14" s="118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GLKS Nadarzyn 1</v>
      </c>
      <c r="C15" s="25" t="s">
        <v>16</v>
      </c>
      <c r="D15" s="26" t="s">
        <v>16</v>
      </c>
      <c r="E15" s="19">
        <v>15</v>
      </c>
      <c r="F15" s="30">
        <v>9</v>
      </c>
      <c r="G15" s="19">
        <v>15</v>
      </c>
      <c r="H15" s="30">
        <v>9</v>
      </c>
      <c r="I15" s="19">
        <v>15</v>
      </c>
      <c r="J15" s="30">
        <v>0</v>
      </c>
      <c r="K15" s="19">
        <v>15</v>
      </c>
      <c r="L15" s="30">
        <v>8</v>
      </c>
      <c r="M15" s="19">
        <v>15</v>
      </c>
      <c r="N15" s="30">
        <v>7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>Atena Warszawa 1</v>
      </c>
      <c r="C16" s="87">
        <f>IF(F15="","",F15)</f>
        <v>9</v>
      </c>
      <c r="D16" s="88">
        <f>IF(E15="","",E15)</f>
        <v>15</v>
      </c>
      <c r="E16" s="27" t="s">
        <v>16</v>
      </c>
      <c r="F16" s="28" t="s">
        <v>16</v>
      </c>
      <c r="G16" s="23">
        <v>10</v>
      </c>
      <c r="H16" s="31">
        <v>15</v>
      </c>
      <c r="I16" s="23">
        <v>15</v>
      </c>
      <c r="J16" s="31">
        <v>0</v>
      </c>
      <c r="K16" s="23">
        <v>15</v>
      </c>
      <c r="L16" s="31">
        <v>9</v>
      </c>
      <c r="M16" s="23">
        <v>15</v>
      </c>
      <c r="N16" s="31">
        <v>5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Trójka Kobyłka 1</v>
      </c>
      <c r="C17" s="86">
        <f>IF(H15="","",H15)</f>
        <v>9</v>
      </c>
      <c r="D17" s="89">
        <f>IF(G15="","",G15)</f>
        <v>15</v>
      </c>
      <c r="E17" s="86">
        <f>IF(H16="","",H16)</f>
        <v>15</v>
      </c>
      <c r="F17" s="89">
        <f>IF(G16="","",G16)</f>
        <v>10</v>
      </c>
      <c r="G17" s="29" t="s">
        <v>16</v>
      </c>
      <c r="H17" s="26" t="s">
        <v>16</v>
      </c>
      <c r="I17" s="24">
        <v>15</v>
      </c>
      <c r="J17" s="30">
        <v>0</v>
      </c>
      <c r="K17" s="24">
        <v>15</v>
      </c>
      <c r="L17" s="30">
        <v>11</v>
      </c>
      <c r="M17" s="24">
        <v>15</v>
      </c>
      <c r="N17" s="30">
        <v>12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>SPS Konstancin</v>
      </c>
      <c r="C18" s="87">
        <f>IF(J15="","",J15)</f>
        <v>0</v>
      </c>
      <c r="D18" s="88">
        <f>IF(I15="","",I15)</f>
        <v>15</v>
      </c>
      <c r="E18" s="87">
        <f>IF(J16="","",J16)</f>
        <v>0</v>
      </c>
      <c r="F18" s="88">
        <f>IF(I16="","",I16)</f>
        <v>15</v>
      </c>
      <c r="G18" s="87">
        <f>IF(J17="","",J17)</f>
        <v>0</v>
      </c>
      <c r="H18" s="88">
        <f>IF(I17="","",I17)</f>
        <v>15</v>
      </c>
      <c r="I18" s="27" t="s">
        <v>16</v>
      </c>
      <c r="J18" s="28" t="s">
        <v>16</v>
      </c>
      <c r="K18" s="23">
        <v>0</v>
      </c>
      <c r="L18" s="31">
        <v>15</v>
      </c>
      <c r="M18" s="23">
        <v>0</v>
      </c>
      <c r="N18" s="31">
        <v>15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Esperanto Warszawa 2</v>
      </c>
      <c r="C19" s="87">
        <f>IF(L15="","",L15)</f>
        <v>8</v>
      </c>
      <c r="D19" s="88">
        <f>IF(K15="","",K15)</f>
        <v>15</v>
      </c>
      <c r="E19" s="87">
        <f>IF(L16="","",L16)</f>
        <v>9</v>
      </c>
      <c r="F19" s="88">
        <f>IF(K16="","",K16)</f>
        <v>15</v>
      </c>
      <c r="G19" s="87">
        <f>IF(L17="","",L17)</f>
        <v>11</v>
      </c>
      <c r="H19" s="88">
        <f>IF(K17="","",K17)</f>
        <v>15</v>
      </c>
      <c r="I19" s="87">
        <f>IF(L18="","",L18)</f>
        <v>15</v>
      </c>
      <c r="J19" s="88">
        <f>IF(K18="","",K18)</f>
        <v>0</v>
      </c>
      <c r="K19" s="27" t="s">
        <v>16</v>
      </c>
      <c r="L19" s="60" t="s">
        <v>16</v>
      </c>
      <c r="M19" s="24">
        <v>12</v>
      </c>
      <c r="N19" s="30">
        <v>15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>Radomka Radom 2</v>
      </c>
      <c r="C20" s="87">
        <f>IF(N15="","",N15)</f>
        <v>7</v>
      </c>
      <c r="D20" s="88">
        <f>IF(M15="","",M15)</f>
        <v>15</v>
      </c>
      <c r="E20" s="87">
        <f>IF(N16="","",N16)</f>
        <v>5</v>
      </c>
      <c r="F20" s="88">
        <f>IF(M16="","",M16)</f>
        <v>15</v>
      </c>
      <c r="G20" s="87">
        <f>IF(N17="","",N17)</f>
        <v>12</v>
      </c>
      <c r="H20" s="88">
        <f>IF(M17="","",M17)</f>
        <v>15</v>
      </c>
      <c r="I20" s="87">
        <f>IF(N18="","",N18)</f>
        <v>15</v>
      </c>
      <c r="J20" s="88">
        <f>IF(M18="","",M18)</f>
        <v>0</v>
      </c>
      <c r="K20" s="87">
        <f>IF(N19="","",N19)</f>
        <v>15</v>
      </c>
      <c r="L20" s="88">
        <f>IF(M19="","",M19)</f>
        <v>12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GLKS Nadarzyn 1</v>
      </c>
      <c r="C24" s="55" t="s">
        <v>21</v>
      </c>
      <c r="D24" s="54" t="str">
        <f>VLOOKUP(J24,'Lista Zespołów'!$A$4:$E$75,3,FALSE)</f>
        <v>Radomka Radom 2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7.4">
      <c r="A25" s="50">
        <v>2</v>
      </c>
      <c r="B25" s="54" t="str">
        <f>VLOOKUP(H25,'Lista Zespołów'!$A$4:$E$75,3,FALSE)</f>
        <v>Atena Warszawa 1</v>
      </c>
      <c r="C25" s="55" t="s">
        <v>21</v>
      </c>
      <c r="D25" s="54" t="str">
        <f>VLOOKUP(J25,'Lista Zespołów'!$A$4:$E$75,3,FALSE)</f>
        <v>Esperanto Warszawa 2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7.4">
      <c r="A26" s="50">
        <v>3</v>
      </c>
      <c r="B26" s="54" t="str">
        <f>VLOOKUP(H26,'Lista Zespołów'!$A$4:$E$75,3,FALSE)</f>
        <v>Trójka Kobyłka 1</v>
      </c>
      <c r="C26" s="55" t="s">
        <v>21</v>
      </c>
      <c r="D26" s="54" t="str">
        <f>VLOOKUP(J26,'Lista Zespołów'!$A$4:$E$75,3,FALSE)</f>
        <v>SPS Konstancin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 2</v>
      </c>
      <c r="C28" s="55" t="s">
        <v>21</v>
      </c>
      <c r="D28" s="54" t="str">
        <f>VLOOKUP(J28,'Lista Zespołów'!$A$4:$E$75,3,FALSE)</f>
        <v>SPS Konstancin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7.4">
      <c r="A29" s="50">
        <v>5</v>
      </c>
      <c r="B29" s="54" t="str">
        <f>VLOOKUP(H29,'Lista Zespołów'!$A$4:$E$75,3,FALSE)</f>
        <v>Esperanto Warszawa 2</v>
      </c>
      <c r="C29" s="55" t="s">
        <v>21</v>
      </c>
      <c r="D29" s="54" t="str">
        <f>VLOOKUP(J29,'Lista Zespołów'!$A$4:$E$75,3,FALSE)</f>
        <v>Trójka Kobyłka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7.4">
      <c r="A30" s="50">
        <v>6</v>
      </c>
      <c r="B30" s="54" t="str">
        <f>VLOOKUP(H30,'Lista Zespołów'!$A$4:$E$75,3,FALSE)</f>
        <v>GLKS Nadarzyn 1</v>
      </c>
      <c r="C30" s="55" t="s">
        <v>21</v>
      </c>
      <c r="D30" s="54" t="str">
        <f>VLOOKUP(J30,'Lista Zespołów'!$A$4:$E$75,3,FALSE)</f>
        <v>Atena Warszawa 1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Atena Warszawa 1</v>
      </c>
      <c r="C32" s="55" t="s">
        <v>21</v>
      </c>
      <c r="D32" s="54" t="str">
        <f>VLOOKUP(J32,'Lista Zespołów'!$A$4:$E$75,3,FALSE)</f>
        <v>Radomka Radom 2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7.4">
      <c r="A33" s="50">
        <v>8</v>
      </c>
      <c r="B33" s="54" t="str">
        <f>VLOOKUP(H33,'Lista Zespołów'!$A$4:$E$75,3,FALSE)</f>
        <v>Trójka Kobyłka 1</v>
      </c>
      <c r="C33" s="55" t="s">
        <v>21</v>
      </c>
      <c r="D33" s="54" t="str">
        <f>VLOOKUP(J33,'Lista Zespołów'!$A$4:$E$75,3,FALSE)</f>
        <v>GLKS Nadarzyn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7.4">
      <c r="A34" s="50">
        <v>9</v>
      </c>
      <c r="B34" s="54" t="str">
        <f>VLOOKUP(H34,'Lista Zespołów'!$A$4:$E$75,3,FALSE)</f>
        <v>SPS Konstancin</v>
      </c>
      <c r="C34" s="55" t="s">
        <v>21</v>
      </c>
      <c r="D34" s="54" t="str">
        <f>VLOOKUP(J34,'Lista Zespołów'!$A$4:$E$75,3,FALSE)</f>
        <v>Esperanto Warszawa 2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 2</v>
      </c>
      <c r="C36" s="55" t="s">
        <v>21</v>
      </c>
      <c r="D36" s="54" t="str">
        <f>VLOOKUP(J36,'Lista Zespołów'!$A$4:$E$75,3,FALSE)</f>
        <v>Esperanto Warszawa 2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7.4">
      <c r="A37" s="50">
        <v>11</v>
      </c>
      <c r="B37" s="54" t="str">
        <f>VLOOKUP(H37,'Lista Zespołów'!$A$4:$E$75,3,FALSE)</f>
        <v>GLKS Nadarzyn 1</v>
      </c>
      <c r="C37" s="55" t="s">
        <v>21</v>
      </c>
      <c r="D37" s="54" t="str">
        <f>VLOOKUP(J37,'Lista Zespołów'!$A$4:$E$75,3,FALSE)</f>
        <v>SPS Konstancin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8">
      <c r="A38" s="50">
        <v>12</v>
      </c>
      <c r="B38" s="54" t="str">
        <f>VLOOKUP(H38,'Lista Zespołów'!$A$4:$E$75,3,FALSE)</f>
        <v>Atena Warszawa 1</v>
      </c>
      <c r="C38" s="57" t="s">
        <v>21</v>
      </c>
      <c r="D38" s="54" t="str">
        <f>VLOOKUP(J38,'Lista Zespołów'!$A$4:$E$75,3,FALSE)</f>
        <v>Trójka Kobyłka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Trójka Kobyłka 1</v>
      </c>
      <c r="C40" s="55" t="s">
        <v>21</v>
      </c>
      <c r="D40" s="54" t="str">
        <f>VLOOKUP(J40,'Lista Zespołów'!$A$4:$E$75,3,FALSE)</f>
        <v>Radomka Radom 2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8">
      <c r="A41" s="50">
        <v>14</v>
      </c>
      <c r="B41" s="54" t="str">
        <f>VLOOKUP(H41,'Lista Zespołów'!$A$4:$E$75,3,FALSE)</f>
        <v>SPS Konstancin</v>
      </c>
      <c r="C41" s="57" t="s">
        <v>21</v>
      </c>
      <c r="D41" s="54" t="str">
        <f>VLOOKUP(J41,'Lista Zespołów'!$A$4:$E$75,3,FALSE)</f>
        <v>Atena Warszawa 1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8">
      <c r="A42" s="50">
        <v>15</v>
      </c>
      <c r="B42" s="54" t="str">
        <f>VLOOKUP(H42,'Lista Zespołów'!$A$4:$E$75,3,FALSE)</f>
        <v>Esperanto Warszawa 2</v>
      </c>
      <c r="C42" s="57" t="s">
        <v>21</v>
      </c>
      <c r="D42" s="54" t="str">
        <f>VLOOKUP(J42,'Lista Zespołów'!$A$4:$E$75,3,FALSE)</f>
        <v>GLKS Nadarzyn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Y13" sqref="Y13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C</v>
      </c>
      <c r="L3" s="13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Sparta Warszawa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71</v>
      </c>
      <c r="H4" s="37">
        <f>SUM(C$15:C$21)</f>
        <v>50</v>
      </c>
      <c r="I4" s="38">
        <f aca="true" t="shared" si="4" ref="I4:I7">_xlfn.IFERROR(G4/H4,0)</f>
        <v>1.42</v>
      </c>
      <c r="K4" s="132"/>
      <c r="L4" s="13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Saska Warszawa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70</v>
      </c>
      <c r="H5" s="34">
        <f>SUM(E$15:E$21)</f>
        <v>52</v>
      </c>
      <c r="I5" s="35">
        <f t="shared" si="4"/>
        <v>1.3461538461538463</v>
      </c>
      <c r="K5" s="132"/>
      <c r="L5" s="13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Atena Warszawa 2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69</v>
      </c>
      <c r="H6" s="37">
        <f>SUM(G$15:G$21)</f>
        <v>44</v>
      </c>
      <c r="I6" s="38">
        <f t="shared" si="4"/>
        <v>1.5681818181818181</v>
      </c>
      <c r="K6" s="132"/>
      <c r="L6" s="13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Beta Błonie 1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53</v>
      </c>
      <c r="H7" s="34">
        <f>SUM(I$15:I$21)</f>
        <v>72</v>
      </c>
      <c r="I7" s="35">
        <f t="shared" si="4"/>
        <v>0.7361111111111112</v>
      </c>
      <c r="K7" s="132"/>
      <c r="L7" s="13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Akademia Wójtowicza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56</v>
      </c>
      <c r="H8" s="37">
        <f>SUM(K$15:K$21)</f>
        <v>61</v>
      </c>
      <c r="I8" s="38">
        <f>_xlfn.IFERROR(G8/H8,0)</f>
        <v>0.9180327868852459</v>
      </c>
      <c r="K8" s="132"/>
      <c r="L8" s="13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Orlęta Raszyn 1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35</v>
      </c>
      <c r="H9" s="34">
        <f>SUM(M$15:M$21)</f>
        <v>75</v>
      </c>
      <c r="I9" s="35">
        <f aca="true" t="shared" si="7" ref="I9">_xlfn.IFERROR(G9/H9,0)</f>
        <v>0.4666666666666667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Sparta Warszawa 1</v>
      </c>
      <c r="D14" s="124"/>
      <c r="E14" s="123" t="str">
        <f>VLOOKUP($B$1&amp;E13,'Lista Zespołów'!$A$4:$E$75,3,FALSE)</f>
        <v>Saska Warszawa</v>
      </c>
      <c r="F14" s="124"/>
      <c r="G14" s="123" t="str">
        <f>VLOOKUP($B$1&amp;G13,'Lista Zespołów'!$A$4:$E$75,3,FALSE)</f>
        <v>Atena Warszawa 2</v>
      </c>
      <c r="H14" s="124"/>
      <c r="I14" s="123" t="str">
        <f>VLOOKUP($B$1&amp;I13,'Lista Zespołów'!$A$4:$E$75,3,FALSE)</f>
        <v>Beta Błonie 1</v>
      </c>
      <c r="J14" s="124"/>
      <c r="K14" s="129" t="str">
        <f>VLOOKUP($B$1&amp;K13,'Lista Zespołów'!$A$4:$E$75,3,FALSE)</f>
        <v>Akademia Wójtowicza</v>
      </c>
      <c r="L14" s="130"/>
      <c r="M14" s="123" t="str">
        <f>VLOOKUP($B$1&amp;M13,'Lista Zespołów'!$A$4:$E$75,3,FALSE)</f>
        <v>Orlęta Raszyn 1</v>
      </c>
      <c r="N14" s="124"/>
      <c r="O14" s="117"/>
      <c r="P14" s="11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Sparta Warszawa 1</v>
      </c>
      <c r="C15" s="25" t="s">
        <v>16</v>
      </c>
      <c r="D15" s="26" t="s">
        <v>16</v>
      </c>
      <c r="E15" s="19">
        <v>15</v>
      </c>
      <c r="F15" s="30">
        <v>10</v>
      </c>
      <c r="G15" s="19">
        <v>11</v>
      </c>
      <c r="H15" s="30">
        <v>15</v>
      </c>
      <c r="I15" s="19">
        <v>15</v>
      </c>
      <c r="J15" s="30">
        <v>11</v>
      </c>
      <c r="K15" s="19">
        <v>15</v>
      </c>
      <c r="L15" s="30">
        <v>10</v>
      </c>
      <c r="M15" s="19">
        <v>15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Saska Warszawa</v>
      </c>
      <c r="C16" s="87">
        <f>IF(F15="","",F15)</f>
        <v>10</v>
      </c>
      <c r="D16" s="88">
        <f>IF(E15="","",E15)</f>
        <v>15</v>
      </c>
      <c r="E16" s="27" t="s">
        <v>16</v>
      </c>
      <c r="F16" s="28" t="s">
        <v>16</v>
      </c>
      <c r="G16" s="23">
        <v>15</v>
      </c>
      <c r="H16" s="31">
        <v>9</v>
      </c>
      <c r="I16" s="23">
        <v>15</v>
      </c>
      <c r="J16" s="31">
        <v>11</v>
      </c>
      <c r="K16" s="23">
        <v>15</v>
      </c>
      <c r="L16" s="31">
        <v>8</v>
      </c>
      <c r="M16" s="23">
        <v>15</v>
      </c>
      <c r="N16" s="31">
        <v>9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Atena Warszawa 2</v>
      </c>
      <c r="C17" s="86">
        <f>IF(H15="","",H15)</f>
        <v>15</v>
      </c>
      <c r="D17" s="89">
        <f>IF(G15="","",G15)</f>
        <v>11</v>
      </c>
      <c r="E17" s="86">
        <f>IF(H16="","",H16)</f>
        <v>9</v>
      </c>
      <c r="F17" s="89">
        <f>IF(G16="","",G16)</f>
        <v>15</v>
      </c>
      <c r="G17" s="29" t="s">
        <v>16</v>
      </c>
      <c r="H17" s="26" t="s">
        <v>16</v>
      </c>
      <c r="I17" s="24">
        <v>15</v>
      </c>
      <c r="J17" s="30">
        <v>4</v>
      </c>
      <c r="K17" s="24">
        <v>15</v>
      </c>
      <c r="L17" s="30">
        <v>8</v>
      </c>
      <c r="M17" s="24">
        <v>15</v>
      </c>
      <c r="N17" s="30">
        <v>6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Beta Błonie 1</v>
      </c>
      <c r="C18" s="87">
        <f>IF(J15="","",J15)</f>
        <v>11</v>
      </c>
      <c r="D18" s="88">
        <f>IF(I15="","",I15)</f>
        <v>15</v>
      </c>
      <c r="E18" s="87">
        <f>IF(J16="","",J16)</f>
        <v>11</v>
      </c>
      <c r="F18" s="88">
        <f>IF(I16="","",I16)</f>
        <v>15</v>
      </c>
      <c r="G18" s="87">
        <f>IF(J17="","",J17)</f>
        <v>4</v>
      </c>
      <c r="H18" s="88">
        <f>IF(I17="","",I17)</f>
        <v>15</v>
      </c>
      <c r="I18" s="27" t="s">
        <v>16</v>
      </c>
      <c r="J18" s="28" t="s">
        <v>16</v>
      </c>
      <c r="K18" s="23">
        <v>12</v>
      </c>
      <c r="L18" s="31">
        <v>15</v>
      </c>
      <c r="M18" s="23">
        <v>15</v>
      </c>
      <c r="N18" s="31">
        <v>12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Akademia Wójtowicza</v>
      </c>
      <c r="C19" s="87">
        <f>IF(L15="","",L15)</f>
        <v>10</v>
      </c>
      <c r="D19" s="88">
        <f>IF(K15="","",K15)</f>
        <v>15</v>
      </c>
      <c r="E19" s="87">
        <f>IF(L16="","",L16)</f>
        <v>8</v>
      </c>
      <c r="F19" s="88">
        <f>IF(K16="","",K16)</f>
        <v>15</v>
      </c>
      <c r="G19" s="87">
        <f>IF(L17="","",L17)</f>
        <v>8</v>
      </c>
      <c r="H19" s="88">
        <f>IF(K17="","",K17)</f>
        <v>15</v>
      </c>
      <c r="I19" s="87">
        <f>IF(L18="","",L18)</f>
        <v>15</v>
      </c>
      <c r="J19" s="88">
        <f>IF(K18="","",K18)</f>
        <v>12</v>
      </c>
      <c r="K19" s="27" t="s">
        <v>16</v>
      </c>
      <c r="L19" s="60" t="s">
        <v>16</v>
      </c>
      <c r="M19" s="24">
        <v>15</v>
      </c>
      <c r="N19" s="30">
        <v>4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Orlęta Raszyn 1</v>
      </c>
      <c r="C20" s="87">
        <f>IF(N15="","",N15)</f>
        <v>4</v>
      </c>
      <c r="D20" s="88">
        <f>IF(M15="","",M15)</f>
        <v>15</v>
      </c>
      <c r="E20" s="87">
        <f>IF(N16="","",N16)</f>
        <v>9</v>
      </c>
      <c r="F20" s="88">
        <f>IF(M16="","",M16)</f>
        <v>15</v>
      </c>
      <c r="G20" s="87">
        <f>IF(N17="","",N17)</f>
        <v>6</v>
      </c>
      <c r="H20" s="88">
        <f>IF(M17="","",M17)</f>
        <v>15</v>
      </c>
      <c r="I20" s="87">
        <f>IF(N18="","",N18)</f>
        <v>12</v>
      </c>
      <c r="J20" s="88">
        <f>IF(M18="","",M18)</f>
        <v>15</v>
      </c>
      <c r="K20" s="87">
        <f>IF(N19="","",N19)</f>
        <v>4</v>
      </c>
      <c r="L20" s="88">
        <f>IF(M19="","",M19)</f>
        <v>15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Sparta Warszawa 1</v>
      </c>
      <c r="C24" s="55" t="s">
        <v>21</v>
      </c>
      <c r="D24" s="54" t="str">
        <f>VLOOKUP(J24,'Lista Zespołów'!$A$4:$E$75,3,FALSE)</f>
        <v>Orlęta Raszyn 1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7.4">
      <c r="A25" s="50">
        <v>2</v>
      </c>
      <c r="B25" s="54" t="str">
        <f>VLOOKUP(H25,'Lista Zespołów'!$A$4:$E$75,3,FALSE)</f>
        <v>Saska Warszawa</v>
      </c>
      <c r="C25" s="55" t="s">
        <v>21</v>
      </c>
      <c r="D25" s="54" t="str">
        <f>VLOOKUP(J25,'Lista Zespołów'!$A$4:$E$75,3,FALSE)</f>
        <v>Akademia Wójtowicza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7.4">
      <c r="A26" s="50">
        <v>3</v>
      </c>
      <c r="B26" s="54" t="str">
        <f>VLOOKUP(H26,'Lista Zespołów'!$A$4:$E$75,3,FALSE)</f>
        <v>Atena Warszawa 2</v>
      </c>
      <c r="C26" s="55" t="s">
        <v>21</v>
      </c>
      <c r="D26" s="54" t="str">
        <f>VLOOKUP(J26,'Lista Zespołów'!$A$4:$E$75,3,FALSE)</f>
        <v>Beta Błonie 1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Orlęta Raszyn 1</v>
      </c>
      <c r="C28" s="55" t="s">
        <v>21</v>
      </c>
      <c r="D28" s="54" t="str">
        <f>VLOOKUP(J28,'Lista Zespołów'!$A$4:$E$75,3,FALSE)</f>
        <v>Beta Błonie 1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7.4">
      <c r="A29" s="50">
        <v>5</v>
      </c>
      <c r="B29" s="54" t="str">
        <f>VLOOKUP(H29,'Lista Zespołów'!$A$4:$E$75,3,FALSE)</f>
        <v>Akademia Wójtowicza</v>
      </c>
      <c r="C29" s="55" t="s">
        <v>21</v>
      </c>
      <c r="D29" s="54" t="str">
        <f>VLOOKUP(J29,'Lista Zespołów'!$A$4:$E$75,3,FALSE)</f>
        <v>Atena Warszawa 2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7.4">
      <c r="A30" s="50">
        <v>6</v>
      </c>
      <c r="B30" s="54" t="str">
        <f>VLOOKUP(H30,'Lista Zespołów'!$A$4:$E$75,3,FALSE)</f>
        <v>Sparta Warszawa 1</v>
      </c>
      <c r="C30" s="55" t="s">
        <v>21</v>
      </c>
      <c r="D30" s="54" t="str">
        <f>VLOOKUP(J30,'Lista Zespołów'!$A$4:$E$75,3,FALSE)</f>
        <v>Saska Warszawa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Saska Warszawa</v>
      </c>
      <c r="C32" s="55" t="s">
        <v>21</v>
      </c>
      <c r="D32" s="54" t="str">
        <f>VLOOKUP(J32,'Lista Zespołów'!$A$4:$E$75,3,FALSE)</f>
        <v>Orlęta Raszyn 1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7.4">
      <c r="A33" s="50">
        <v>8</v>
      </c>
      <c r="B33" s="54" t="str">
        <f>VLOOKUP(H33,'Lista Zespołów'!$A$4:$E$75,3,FALSE)</f>
        <v>Atena Warszawa 2</v>
      </c>
      <c r="C33" s="55" t="s">
        <v>21</v>
      </c>
      <c r="D33" s="54" t="str">
        <f>VLOOKUP(J33,'Lista Zespołów'!$A$4:$E$75,3,FALSE)</f>
        <v>Sparta Warszawa 1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7.4">
      <c r="A34" s="50">
        <v>9</v>
      </c>
      <c r="B34" s="54" t="str">
        <f>VLOOKUP(H34,'Lista Zespołów'!$A$4:$E$75,3,FALSE)</f>
        <v>Beta Błonie 1</v>
      </c>
      <c r="C34" s="55" t="s">
        <v>21</v>
      </c>
      <c r="D34" s="54" t="str">
        <f>VLOOKUP(J34,'Lista Zespołów'!$A$4:$E$75,3,FALSE)</f>
        <v>Akademia Wójtowicza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Orlęta Raszyn 1</v>
      </c>
      <c r="C36" s="55" t="s">
        <v>21</v>
      </c>
      <c r="D36" s="54" t="str">
        <f>VLOOKUP(J36,'Lista Zespołów'!$A$4:$E$75,3,FALSE)</f>
        <v>Akademia Wójtowicza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7.4">
      <c r="A37" s="50">
        <v>11</v>
      </c>
      <c r="B37" s="54" t="str">
        <f>VLOOKUP(H37,'Lista Zespołów'!$A$4:$E$75,3,FALSE)</f>
        <v>Sparta Warszawa 1</v>
      </c>
      <c r="C37" s="55" t="s">
        <v>21</v>
      </c>
      <c r="D37" s="54" t="str">
        <f>VLOOKUP(J37,'Lista Zespołów'!$A$4:$E$75,3,FALSE)</f>
        <v>Beta Błonie 1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8">
      <c r="A38" s="50">
        <v>12</v>
      </c>
      <c r="B38" s="54" t="str">
        <f>VLOOKUP(H38,'Lista Zespołów'!$A$4:$E$75,3,FALSE)</f>
        <v>Saska Warszawa</v>
      </c>
      <c r="C38" s="57" t="s">
        <v>21</v>
      </c>
      <c r="D38" s="54" t="str">
        <f>VLOOKUP(J38,'Lista Zespołów'!$A$4:$E$75,3,FALSE)</f>
        <v>Atena Warszawa 2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Atena Warszawa 2</v>
      </c>
      <c r="C40" s="55" t="s">
        <v>21</v>
      </c>
      <c r="D40" s="54" t="str">
        <f>VLOOKUP(J40,'Lista Zespołów'!$A$4:$E$75,3,FALSE)</f>
        <v>Orlęta Raszyn 1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8">
      <c r="A41" s="50">
        <v>14</v>
      </c>
      <c r="B41" s="54" t="str">
        <f>VLOOKUP(H41,'Lista Zespołów'!$A$4:$E$75,3,FALSE)</f>
        <v>Beta Błonie 1</v>
      </c>
      <c r="C41" s="57" t="s">
        <v>21</v>
      </c>
      <c r="D41" s="54" t="str">
        <f>VLOOKUP(J41,'Lista Zespołów'!$A$4:$E$75,3,FALSE)</f>
        <v>Saska Warszawa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8">
      <c r="A42" s="50">
        <v>15</v>
      </c>
      <c r="B42" s="54" t="str">
        <f>VLOOKUP(H42,'Lista Zespołów'!$A$4:$E$75,3,FALSE)</f>
        <v>Akademia Wójtowicza</v>
      </c>
      <c r="C42" s="59" t="s">
        <v>21</v>
      </c>
      <c r="D42" s="54" t="str">
        <f>VLOOKUP(J42,'Lista Zespołów'!$A$4:$E$75,3,FALSE)</f>
        <v>Sparta Warszawa 1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3">
      <selection activeCell="AA10" sqref="AA10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D</v>
      </c>
      <c r="L3" s="13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MOS Wola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75</v>
      </c>
      <c r="H4" s="37">
        <f>SUM(C$15:C$21)</f>
        <v>41</v>
      </c>
      <c r="I4" s="38">
        <f aca="true" t="shared" si="4" ref="I4:I7">_xlfn.IFERROR(G4/H4,0)</f>
        <v>1.829268292682927</v>
      </c>
      <c r="K4" s="132"/>
      <c r="L4" s="13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Dębina Nieporęt 2</v>
      </c>
      <c r="C5" s="33">
        <f t="shared" si="0"/>
        <v>4</v>
      </c>
      <c r="D5" s="34">
        <f t="shared" si="1"/>
        <v>2</v>
      </c>
      <c r="E5" s="34">
        <f t="shared" si="2"/>
        <v>3</v>
      </c>
      <c r="F5" s="34">
        <f t="shared" si="3"/>
        <v>5</v>
      </c>
      <c r="G5" s="34">
        <f>SUM(F$15:F$21)</f>
        <v>62</v>
      </c>
      <c r="H5" s="34">
        <f>SUM(E$15:E$21)</f>
        <v>52</v>
      </c>
      <c r="I5" s="35">
        <f t="shared" si="4"/>
        <v>1.1923076923076923</v>
      </c>
      <c r="K5" s="132"/>
      <c r="L5" s="13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MOS Wola 2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51</v>
      </c>
      <c r="H6" s="37">
        <f>SUM(G$15:G$21)</f>
        <v>66</v>
      </c>
      <c r="I6" s="38">
        <f t="shared" si="4"/>
        <v>0.7727272727272727</v>
      </c>
      <c r="K6" s="132"/>
      <c r="L6" s="13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Olimp Mińsk 1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69</v>
      </c>
      <c r="H7" s="34">
        <f>SUM(I$15:I$21)</f>
        <v>71</v>
      </c>
      <c r="I7" s="35">
        <f t="shared" si="4"/>
        <v>0.971830985915493</v>
      </c>
      <c r="K7" s="132"/>
      <c r="L7" s="13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LOS Nowy Dwór Maz. 1</v>
      </c>
      <c r="C8" s="36">
        <f>D8*$E$1+E8*$G$1</f>
        <v>8</v>
      </c>
      <c r="D8" s="37">
        <f t="shared" si="1"/>
        <v>4</v>
      </c>
      <c r="E8" s="37">
        <f t="shared" si="2"/>
        <v>1</v>
      </c>
      <c r="F8" s="37">
        <f>E8+D8</f>
        <v>5</v>
      </c>
      <c r="G8" s="37">
        <f>SUM(L$15:L$21)</f>
        <v>63</v>
      </c>
      <c r="H8" s="37">
        <f>SUM(K$15:K$21)</f>
        <v>55</v>
      </c>
      <c r="I8" s="38">
        <f>_xlfn.IFERROR(G8/H8,0)</f>
        <v>1.1454545454545455</v>
      </c>
      <c r="K8" s="132"/>
      <c r="L8" s="13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Dębina Nieporęt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40</v>
      </c>
      <c r="H9" s="34">
        <f>SUM(M$15:M$21)</f>
        <v>75</v>
      </c>
      <c r="I9" s="35">
        <f aca="true" t="shared" si="7" ref="I9">_xlfn.IFERROR(G9/H9,0)</f>
        <v>0.5333333333333333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MOS Wola 1</v>
      </c>
      <c r="D14" s="124"/>
      <c r="E14" s="123" t="str">
        <f>VLOOKUP($B$1&amp;E13,'Lista Zespołów'!$A$4:$E$75,3,FALSE)</f>
        <v>Dębina Nieporęt 2</v>
      </c>
      <c r="F14" s="124"/>
      <c r="G14" s="123" t="str">
        <f>VLOOKUP($B$1&amp;G13,'Lista Zespołów'!$A$4:$E$75,3,FALSE)</f>
        <v>MOS Wola 2</v>
      </c>
      <c r="H14" s="124"/>
      <c r="I14" s="123" t="str">
        <f>VLOOKUP($B$1&amp;I13,'Lista Zespołów'!$A$4:$E$75,3,FALSE)</f>
        <v>Olimp Mińsk 1</v>
      </c>
      <c r="J14" s="124"/>
      <c r="K14" s="129" t="str">
        <f>VLOOKUP($B$1&amp;K13,'Lista Zespołów'!$A$4:$E$75,3,FALSE)</f>
        <v>LOS Nowy Dwór Maz. 1</v>
      </c>
      <c r="L14" s="130"/>
      <c r="M14" s="123" t="str">
        <f>VLOOKUP($B$1&amp;M13,'Lista Zespołów'!$A$4:$E$75,3,FALSE)</f>
        <v>Dębina Nieporęt 3</v>
      </c>
      <c r="N14" s="124"/>
      <c r="O14" s="117"/>
      <c r="P14" s="11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MOS Wola 1</v>
      </c>
      <c r="C15" s="25" t="s">
        <v>16</v>
      </c>
      <c r="D15" s="26" t="s">
        <v>16</v>
      </c>
      <c r="E15" s="19">
        <v>15</v>
      </c>
      <c r="F15" s="30">
        <v>9</v>
      </c>
      <c r="G15" s="19">
        <v>15</v>
      </c>
      <c r="H15" s="30">
        <v>9</v>
      </c>
      <c r="I15" s="19">
        <v>15</v>
      </c>
      <c r="J15" s="30">
        <v>12</v>
      </c>
      <c r="K15" s="19">
        <v>15</v>
      </c>
      <c r="L15" s="30">
        <v>3</v>
      </c>
      <c r="M15" s="19">
        <v>15</v>
      </c>
      <c r="N15" s="30">
        <v>8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Dębina Nieporęt 2</v>
      </c>
      <c r="C16" s="87">
        <f>IF(F15="","",F15)</f>
        <v>9</v>
      </c>
      <c r="D16" s="88">
        <f>IF(E15="","",E15)</f>
        <v>15</v>
      </c>
      <c r="E16" s="27" t="s">
        <v>16</v>
      </c>
      <c r="F16" s="28" t="s">
        <v>16</v>
      </c>
      <c r="G16" s="23">
        <v>15</v>
      </c>
      <c r="H16" s="31">
        <v>3</v>
      </c>
      <c r="I16" s="23">
        <v>11</v>
      </c>
      <c r="J16" s="31">
        <v>15</v>
      </c>
      <c r="K16" s="23">
        <v>12</v>
      </c>
      <c r="L16" s="31">
        <v>15</v>
      </c>
      <c r="M16" s="23">
        <v>15</v>
      </c>
      <c r="N16" s="31">
        <v>4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MOS Wola 2</v>
      </c>
      <c r="C17" s="86">
        <f>IF(H15="","",H15)</f>
        <v>9</v>
      </c>
      <c r="D17" s="89">
        <f>IF(G15="","",G15)</f>
        <v>15</v>
      </c>
      <c r="E17" s="86">
        <f>IF(H16="","",H16)</f>
        <v>3</v>
      </c>
      <c r="F17" s="89">
        <f>IF(G16="","",G16)</f>
        <v>15</v>
      </c>
      <c r="G17" s="29" t="s">
        <v>16</v>
      </c>
      <c r="H17" s="26" t="s">
        <v>16</v>
      </c>
      <c r="I17" s="24">
        <v>17</v>
      </c>
      <c r="J17" s="30">
        <v>15</v>
      </c>
      <c r="K17" s="24">
        <v>7</v>
      </c>
      <c r="L17" s="30">
        <v>15</v>
      </c>
      <c r="M17" s="24">
        <v>15</v>
      </c>
      <c r="N17" s="30">
        <v>6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Olimp Mińsk 1</v>
      </c>
      <c r="C18" s="87">
        <f>IF(J15="","",J15)</f>
        <v>12</v>
      </c>
      <c r="D18" s="88">
        <f>IF(I15="","",I15)</f>
        <v>15</v>
      </c>
      <c r="E18" s="87">
        <f>IF(J16="","",J16)</f>
        <v>15</v>
      </c>
      <c r="F18" s="88">
        <f>IF(I16="","",I16)</f>
        <v>11</v>
      </c>
      <c r="G18" s="87">
        <f>IF(J17="","",J17)</f>
        <v>15</v>
      </c>
      <c r="H18" s="88">
        <f>IF(I17="","",I17)</f>
        <v>17</v>
      </c>
      <c r="I18" s="27" t="s">
        <v>16</v>
      </c>
      <c r="J18" s="28" t="s">
        <v>16</v>
      </c>
      <c r="K18" s="23">
        <v>12</v>
      </c>
      <c r="L18" s="31">
        <v>15</v>
      </c>
      <c r="M18" s="23">
        <v>15</v>
      </c>
      <c r="N18" s="31">
        <v>13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LOS Nowy Dwór Maz. 1</v>
      </c>
      <c r="C19" s="87">
        <f>IF(L15="","",L15)</f>
        <v>3</v>
      </c>
      <c r="D19" s="88">
        <f>IF(K15="","",K15)</f>
        <v>15</v>
      </c>
      <c r="E19" s="87">
        <f>IF(L16="","",L16)</f>
        <v>15</v>
      </c>
      <c r="F19" s="88">
        <f>IF(K16="","",K16)</f>
        <v>12</v>
      </c>
      <c r="G19" s="87">
        <f>IF(L17="","",L17)</f>
        <v>15</v>
      </c>
      <c r="H19" s="88">
        <f>IF(K17="","",K17)</f>
        <v>7</v>
      </c>
      <c r="I19" s="87">
        <f>IF(L18="","",L18)</f>
        <v>15</v>
      </c>
      <c r="J19" s="88">
        <f>IF(K18="","",K18)</f>
        <v>12</v>
      </c>
      <c r="K19" s="27" t="s">
        <v>16</v>
      </c>
      <c r="L19" s="60" t="s">
        <v>16</v>
      </c>
      <c r="M19" s="24">
        <v>15</v>
      </c>
      <c r="N19" s="30">
        <v>9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Dębina Nieporęt 3</v>
      </c>
      <c r="C20" s="87">
        <f>IF(N15="","",N15)</f>
        <v>8</v>
      </c>
      <c r="D20" s="88">
        <f>IF(M15="","",M15)</f>
        <v>15</v>
      </c>
      <c r="E20" s="87">
        <f>IF(N16="","",N16)</f>
        <v>4</v>
      </c>
      <c r="F20" s="88">
        <f>IF(M16="","",M16)</f>
        <v>15</v>
      </c>
      <c r="G20" s="87">
        <f>IF(N17="","",N17)</f>
        <v>6</v>
      </c>
      <c r="H20" s="88">
        <f>IF(M17="","",M17)</f>
        <v>15</v>
      </c>
      <c r="I20" s="87">
        <f>IF(N18="","",N18)</f>
        <v>13</v>
      </c>
      <c r="J20" s="88">
        <f>IF(M18="","",M18)</f>
        <v>15</v>
      </c>
      <c r="K20" s="87">
        <f>IF(N19="","",N19)</f>
        <v>9</v>
      </c>
      <c r="L20" s="88">
        <f>IF(M19="","",M19)</f>
        <v>15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MOS Wola 1</v>
      </c>
      <c r="C24" s="55" t="s">
        <v>21</v>
      </c>
      <c r="D24" s="54" t="str">
        <f>VLOOKUP(J24,'Lista Zespołów'!$A$4:$E$75,3,FALSE)</f>
        <v>Dębina Nieporęt 3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7.4">
      <c r="A25" s="50">
        <v>2</v>
      </c>
      <c r="B25" s="54" t="str">
        <f>VLOOKUP(H25,'Lista Zespołów'!$A$4:$E$75,3,FALSE)</f>
        <v>Dębina Nieporęt 2</v>
      </c>
      <c r="C25" s="55" t="s">
        <v>21</v>
      </c>
      <c r="D25" s="54" t="str">
        <f>VLOOKUP(J25,'Lista Zespołów'!$A$4:$E$75,3,FALSE)</f>
        <v>LOS Nowy Dwór Maz. 1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7.4">
      <c r="A26" s="50">
        <v>3</v>
      </c>
      <c r="B26" s="54" t="str">
        <f>VLOOKUP(H26,'Lista Zespołów'!$A$4:$E$75,3,FALSE)</f>
        <v>MOS Wola 2</v>
      </c>
      <c r="C26" s="55" t="s">
        <v>21</v>
      </c>
      <c r="D26" s="54" t="str">
        <f>VLOOKUP(J26,'Lista Zespołów'!$A$4:$E$75,3,FALSE)</f>
        <v>Olimp Mińsk 1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Dębina Nieporęt 3</v>
      </c>
      <c r="C28" s="55" t="s">
        <v>21</v>
      </c>
      <c r="D28" s="54" t="str">
        <f>VLOOKUP(J28,'Lista Zespołów'!$A$4:$E$75,3,FALSE)</f>
        <v>Olimp Mińsk 1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7.4">
      <c r="A29" s="50">
        <v>5</v>
      </c>
      <c r="B29" s="54" t="str">
        <f>VLOOKUP(H29,'Lista Zespołów'!$A$4:$E$75,3,FALSE)</f>
        <v>LOS Nowy Dwór Maz. 1</v>
      </c>
      <c r="C29" s="55" t="s">
        <v>21</v>
      </c>
      <c r="D29" s="54" t="str">
        <f>VLOOKUP(J29,'Lista Zespołów'!$A$4:$E$75,3,FALSE)</f>
        <v>MOS Wola 2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7.4">
      <c r="A30" s="50">
        <v>6</v>
      </c>
      <c r="B30" s="54" t="str">
        <f>VLOOKUP(H30,'Lista Zespołów'!$A$4:$E$75,3,FALSE)</f>
        <v>MOS Wola 1</v>
      </c>
      <c r="C30" s="55" t="s">
        <v>21</v>
      </c>
      <c r="D30" s="54" t="str">
        <f>VLOOKUP(J30,'Lista Zespołów'!$A$4:$E$75,3,FALSE)</f>
        <v>Dębina Nieporęt 2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Dębina Nieporęt 2</v>
      </c>
      <c r="C32" s="55" t="s">
        <v>21</v>
      </c>
      <c r="D32" s="54" t="str">
        <f>VLOOKUP(J32,'Lista Zespołów'!$A$4:$E$75,3,FALSE)</f>
        <v>Dębina Nieporęt 3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7.4">
      <c r="A33" s="50">
        <v>8</v>
      </c>
      <c r="B33" s="54" t="str">
        <f>VLOOKUP(H33,'Lista Zespołów'!$A$4:$E$75,3,FALSE)</f>
        <v>MOS Wola 2</v>
      </c>
      <c r="C33" s="55" t="s">
        <v>21</v>
      </c>
      <c r="D33" s="54" t="str">
        <f>VLOOKUP(J33,'Lista Zespołów'!$A$4:$E$75,3,FALSE)</f>
        <v>MOS Wola 1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7.4">
      <c r="A34" s="50">
        <v>9</v>
      </c>
      <c r="B34" s="54" t="str">
        <f>VLOOKUP(H34,'Lista Zespołów'!$A$4:$E$75,3,FALSE)</f>
        <v>Olimp Mińsk 1</v>
      </c>
      <c r="C34" s="55" t="s">
        <v>21</v>
      </c>
      <c r="D34" s="54" t="str">
        <f>VLOOKUP(J34,'Lista Zespołów'!$A$4:$E$75,3,FALSE)</f>
        <v>LOS Nowy Dwór Maz. 1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Dębina Nieporęt 3</v>
      </c>
      <c r="C36" s="55" t="s">
        <v>21</v>
      </c>
      <c r="D36" s="54" t="str">
        <f>VLOOKUP(J36,'Lista Zespołów'!$A$4:$E$75,3,FALSE)</f>
        <v>LOS Nowy Dwór Maz. 1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7.4">
      <c r="A37" s="50">
        <v>11</v>
      </c>
      <c r="B37" s="54" t="str">
        <f>VLOOKUP(H37,'Lista Zespołów'!$A$4:$E$75,3,FALSE)</f>
        <v>MOS Wola 1</v>
      </c>
      <c r="C37" s="55" t="s">
        <v>21</v>
      </c>
      <c r="D37" s="54" t="str">
        <f>VLOOKUP(J37,'Lista Zespołów'!$A$4:$E$75,3,FALSE)</f>
        <v>Olimp Mińsk 1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8">
      <c r="A38" s="50">
        <v>12</v>
      </c>
      <c r="B38" s="54" t="str">
        <f>VLOOKUP(H38,'Lista Zespołów'!$A$4:$E$75,3,FALSE)</f>
        <v>Dębina Nieporęt 2</v>
      </c>
      <c r="C38" s="57" t="s">
        <v>21</v>
      </c>
      <c r="D38" s="54" t="str">
        <f>VLOOKUP(J38,'Lista Zespołów'!$A$4:$E$75,3,FALSE)</f>
        <v>MOS Wola 2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MOS Wola 2</v>
      </c>
      <c r="C40" s="55" t="s">
        <v>21</v>
      </c>
      <c r="D40" s="54" t="str">
        <f>VLOOKUP(J40,'Lista Zespołów'!$A$4:$E$75,3,FALSE)</f>
        <v>Dębina Nieporęt 3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8">
      <c r="A41" s="50">
        <v>14</v>
      </c>
      <c r="B41" s="54" t="str">
        <f>VLOOKUP(H41,'Lista Zespołów'!$A$4:$E$75,3,FALSE)</f>
        <v>Olimp Mińsk 1</v>
      </c>
      <c r="C41" s="57" t="s">
        <v>21</v>
      </c>
      <c r="D41" s="54" t="str">
        <f>VLOOKUP(J41,'Lista Zespołów'!$A$4:$E$75,3,FALSE)</f>
        <v>Dębina Nieporęt 2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8">
      <c r="A42" s="50">
        <v>15</v>
      </c>
      <c r="B42" s="54" t="str">
        <f>VLOOKUP(H42,'Lista Zespołów'!$A$4:$E$75,3,FALSE)</f>
        <v>LOS Nowy Dwór Maz. 1</v>
      </c>
      <c r="C42" s="59" t="s">
        <v>21</v>
      </c>
      <c r="D42" s="54" t="str">
        <f>VLOOKUP(J42,'Lista Zespołów'!$A$4:$E$75,3,FALSE)</f>
        <v>MOS Wola 1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3">
      <selection activeCell="M19" sqref="M19:N1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E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4">
      <selection activeCell="N19" sqref="M19:N1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F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N19" sqref="M19:N19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G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N19" sqref="M19:N19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H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2022-05-07T17:41:36Z</dcterms:modified>
  <cp:category/>
  <cp:version/>
  <cp:contentType/>
  <cp:contentStatus/>
</cp:coreProperties>
</file>