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8496" firstSheet="4" activeTab="9"/>
  </bookViews>
  <sheets>
    <sheet name="Grupa 2A" sheetId="2" r:id="rId1"/>
    <sheet name="Grupa 2B" sheetId="17" r:id="rId2"/>
    <sheet name="Grupa 4A" sheetId="18" r:id="rId3"/>
    <sheet name="Grupa 4B" sheetId="19" r:id="rId4"/>
    <sheet name="Grupa 6A" sheetId="20" r:id="rId5"/>
    <sheet name="Grupa 6B" sheetId="21" r:id="rId6"/>
    <sheet name="Grupa 8A" sheetId="22" r:id="rId7"/>
    <sheet name="Grupa 8B" sheetId="23" r:id="rId8"/>
    <sheet name="Grupa 10A" sheetId="24" r:id="rId9"/>
    <sheet name="Grupa 10B" sheetId="25" r:id="rId10"/>
    <sheet name="Lista Zespołów" sheetId="1" r:id="rId11"/>
  </sheets>
  <definedNames>
    <definedName name="D">'Lista Zespołów'!$A$4:$E$99</definedName>
    <definedName name="CRITERIA" localSheetId="8">'Grupa 10A'!$B$1:$B$1</definedName>
    <definedName name="CRITERIA" localSheetId="9">'Grupa 10B'!$B$1:$B$1</definedName>
    <definedName name="CRITERIA" localSheetId="0">'Grupa 2A'!$B$1:$B$1</definedName>
    <definedName name="CRITERIA" localSheetId="1">'Grupa 2B'!$B$1:$B$1</definedName>
    <definedName name="CRITERIA" localSheetId="2">'Grupa 4A'!$B$1:$B$1</definedName>
    <definedName name="CRITERIA" localSheetId="3">'Grupa 4B'!$B$1:$B$1</definedName>
    <definedName name="CRITERIA" localSheetId="4">'Grupa 6A'!$B$1:$B$1</definedName>
    <definedName name="CRITERIA" localSheetId="5">'Grupa 6B'!$B$1:$B$1</definedName>
    <definedName name="CRITERIA" localSheetId="6">'Grupa 8A'!$B$1:$B$1</definedName>
    <definedName name="CRITERIA" localSheetId="7">'Grupa 8B'!$B$1:$B$1</definedName>
    <definedName name="_xlnm.Print_Area" localSheetId="8">'Grupa 10A'!$A$1:$T$25</definedName>
    <definedName name="_xlnm.Print_Area" localSheetId="9">'Grupa 10B'!$A$1:$T$25</definedName>
    <definedName name="_xlnm.Print_Area" localSheetId="0">'Grupa 2A'!$A$1:$T$25</definedName>
    <definedName name="_xlnm.Print_Area" localSheetId="1">'Grupa 2B'!$A$1:$T$25</definedName>
    <definedName name="_xlnm.Print_Area" localSheetId="2">'Grupa 4A'!$A$1:$T$25</definedName>
    <definedName name="_xlnm.Print_Area" localSheetId="3">'Grupa 4B'!$A$1:$T$25</definedName>
    <definedName name="_xlnm.Print_Area" localSheetId="4">'Grupa 6A'!$A$1:$T$25</definedName>
    <definedName name="_xlnm.Print_Area" localSheetId="5">'Grupa 6B'!$A$1:$T$25</definedName>
    <definedName name="_xlnm.Print_Area" localSheetId="6">'Grupa 8A'!$A$1:$T$25</definedName>
    <definedName name="_xlnm.Print_Area" localSheetId="7">'Grupa 8B'!$A$1:$T$25</definedName>
    <definedName name="EXTRACT" localSheetId="8">'Grupa 10A'!$B$4</definedName>
    <definedName name="EXTRACT" localSheetId="9">'Grupa 10B'!$B$4</definedName>
    <definedName name="EXTRACT" localSheetId="0">'Grupa 2A'!$B$4</definedName>
    <definedName name="EXTRACT" localSheetId="1">'Grupa 2B'!$B$4</definedName>
    <definedName name="EXTRACT" localSheetId="2">'Grupa 4A'!$B$4</definedName>
    <definedName name="EXTRACT" localSheetId="3">'Grupa 4B'!$B$4</definedName>
    <definedName name="EXTRACT" localSheetId="4">'Grupa 6A'!$B$4</definedName>
    <definedName name="EXTRACT" localSheetId="5">'Grupa 6B'!$B$4</definedName>
    <definedName name="EXTRACT" localSheetId="6">'Grupa 8A'!$B$4</definedName>
    <definedName name="EXTRACT" localSheetId="7">'Grupa 8B'!$B$4</definedName>
    <definedName name="_xlnm.Print_Titles" localSheetId="0">'Grupa 2A'!$1:$1</definedName>
    <definedName name="_xlnm.Print_Titles" localSheetId="1">'Grupa 2B'!$1:$1</definedName>
    <definedName name="_xlnm.Print_Titles" localSheetId="2">'Grupa 4A'!$1:$1</definedName>
    <definedName name="_xlnm.Print_Titles" localSheetId="3">'Grupa 4B'!$1:$1</definedName>
    <definedName name="_xlnm.Print_Titles" localSheetId="4">'Grupa 6A'!$1:$1</definedName>
    <definedName name="_xlnm.Print_Titles" localSheetId="5">'Grupa 6B'!$1:$1</definedName>
    <definedName name="_xlnm.Print_Titles" localSheetId="6">'Grupa 8A'!$1:$1</definedName>
    <definedName name="_xlnm.Print_Titles" localSheetId="7">'Grupa 8B'!$1:$1</definedName>
    <definedName name="_xlnm.Print_Titles" localSheetId="8">'Grupa 10A'!$1:$1</definedName>
    <definedName name="_xlnm.Print_Titles" localSheetId="9">'Grupa 10B'!$1:$1</definedName>
  </definedNames>
  <calcPr calcId="162913"/>
</workbook>
</file>

<file path=xl/sharedStrings.xml><?xml version="1.0" encoding="utf-8"?>
<sst xmlns="http://schemas.openxmlformats.org/spreadsheetml/2006/main" count="1344" uniqueCount="114">
  <si>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</si>
  <si>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</si>
  <si>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</si>
  <si>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</si>
  <si>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</si>
  <si>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</si>
  <si>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</si>
  <si>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</si>
  <si>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</si>
  <si>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</si>
  <si>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</si>
  <si>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</si>
  <si>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</si>
  <si>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</si>
  <si>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</si>
  <si>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</si>
  <si>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</si>
  <si>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</si>
  <si>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</si>
  <si>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</si>
  <si>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</si>
  <si>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</si>
  <si>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</si>
  <si>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</si>
  <si>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</si>
  <si>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</si>
  <si>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</si>
  <si>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</si>
  <si>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</si>
  <si>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</si>
  <si>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</si>
  <si>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</si>
  <si>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NIKE OSTROŁĘKA 2</t>
  </si>
  <si>
    <t>NIKE OSTROŁĘKA 4</t>
  </si>
  <si>
    <t>NIKE OSTROŁĘKA 5</t>
  </si>
  <si>
    <t>SĘP ŻELECHÓW 2</t>
  </si>
  <si>
    <t>SĘP ŻELECHÓW 1</t>
  </si>
  <si>
    <t>Obecność</t>
  </si>
  <si>
    <t>Karta zgłoszeniowa</t>
  </si>
  <si>
    <t>LTS LEGIONOVIA 2</t>
  </si>
  <si>
    <t>LTS LEGIONOVIA 3</t>
  </si>
  <si>
    <t>LTS LEGIONOVIA 1</t>
  </si>
  <si>
    <t>nieobecni</t>
  </si>
  <si>
    <t>METRO WARSZAWA 2</t>
  </si>
  <si>
    <t>UKS LESZNOWOLA 1</t>
  </si>
  <si>
    <t>PLAS WARSZAWA 1</t>
  </si>
  <si>
    <t>DĘBINA NIE PORĘT 3</t>
  </si>
  <si>
    <t>OLIMP MIŃSK MAZ. 1</t>
  </si>
  <si>
    <t>DĘBINA NIEPORĘT 2</t>
  </si>
  <si>
    <t>KKS KOZIENICE</t>
  </si>
  <si>
    <t>MUKS KRÓTKA 2</t>
  </si>
  <si>
    <t>DĘBINA NIEPORĘT 1</t>
  </si>
  <si>
    <t>MUKS KRÓTKA 1</t>
  </si>
  <si>
    <t>METRO WARSZAWA 1</t>
  </si>
  <si>
    <t>UKS LESZNOWOLA 2</t>
  </si>
  <si>
    <t>NIKE OSTROŁEKA 1</t>
  </si>
  <si>
    <t>VICTORIA LUBOWIDZ 1</t>
  </si>
  <si>
    <t>UKS LESZNOWOLA 3</t>
  </si>
  <si>
    <t>ISKRA WARSZAWA 1</t>
  </si>
  <si>
    <t>OLIMP TŁUSZCZ 1</t>
  </si>
  <si>
    <t>OLIMP MIŃSK MAZ. 2</t>
  </si>
  <si>
    <t>SMS WARSZAWA 3</t>
  </si>
  <si>
    <t>RADOMKA RADOM 2</t>
  </si>
  <si>
    <t>VICTORIA LUBOWIDZ 3</t>
  </si>
  <si>
    <t>VICTORIA LUBOWIDZ 2</t>
  </si>
  <si>
    <t>ISKRA WARSZAWA 2</t>
  </si>
  <si>
    <t>RADOMKA RADOM 1</t>
  </si>
  <si>
    <t>OLIMP MIŃSK MAZ 3</t>
  </si>
  <si>
    <t>OLIMP TŁUSZCZ 2</t>
  </si>
  <si>
    <t>MUKS KRÓTKA 3</t>
  </si>
  <si>
    <t>SMS WARSZAWA 1</t>
  </si>
  <si>
    <t>LEN ŻYRARDÓW</t>
  </si>
  <si>
    <t>KS HALINÓW 2</t>
  </si>
  <si>
    <t>OLIMP MIŃSK MAZ. 6</t>
  </si>
  <si>
    <t>OLIMPIA WĘGRÓW 1</t>
  </si>
  <si>
    <t>OLIMP TŁUSZCZ 4</t>
  </si>
  <si>
    <t>OLIMP MIŃSK MAZ. 5</t>
  </si>
  <si>
    <t>UKS LESZNOWOLA 6</t>
  </si>
  <si>
    <t>NIKE OSTROŁEKA 6</t>
  </si>
  <si>
    <t>WTS WARKA</t>
  </si>
  <si>
    <t>DĘBINA NIEPORĘT 4</t>
  </si>
  <si>
    <t>OLIMP MIŃSK MAZ. 4</t>
  </si>
  <si>
    <t>UKS LESZNOWOLA 7</t>
  </si>
  <si>
    <t>ASTW</t>
  </si>
  <si>
    <t>KS HALINÓW 1</t>
  </si>
  <si>
    <t>MUKS KRÓTKA 4</t>
  </si>
  <si>
    <t>KS HALINÓW 3</t>
  </si>
  <si>
    <t>UKS LESZNOWOLA 5</t>
  </si>
  <si>
    <t>NIEK OSTROŁEKA 3</t>
  </si>
  <si>
    <t xml:space="preserve">JEDYNKA KOZIENICE </t>
  </si>
  <si>
    <t>WTS WARKA 2</t>
  </si>
  <si>
    <t>OLIMP TŁUSZCZ 3</t>
  </si>
  <si>
    <t>VICTORIA LUBOWIDZ 5</t>
  </si>
  <si>
    <t>UKS LESZNOWOLA 4</t>
  </si>
  <si>
    <t>ISKRA WARSZAWA 3</t>
  </si>
  <si>
    <t>ISKRA WARSZAWA 4</t>
  </si>
  <si>
    <t>VICTORIA LUBOWIDZ 4</t>
  </si>
  <si>
    <t>LEGIA WARSZAWA</t>
  </si>
  <si>
    <t>PLAS WARSZAWA 2</t>
  </si>
  <si>
    <t>RADOMKA RADOM 3</t>
  </si>
  <si>
    <t>MUKS KRÓTKA 5</t>
  </si>
  <si>
    <t>OLIMP TŁUSZCZ 5</t>
  </si>
  <si>
    <t>GOSIR MROZY</t>
  </si>
  <si>
    <t>UKS LESZNOWOLA 8</t>
  </si>
  <si>
    <t>ATENA WARSZAWA 1</t>
  </si>
  <si>
    <t>UKS LESZNOWOLA 11</t>
  </si>
  <si>
    <t>OLIMPIA WĘGRÓW 2</t>
  </si>
  <si>
    <t>SMS WARSZAWA 2</t>
  </si>
  <si>
    <t>VICTORIA LUBOWIDZ 6</t>
  </si>
  <si>
    <t>ISKRA WARSZAWA 5</t>
  </si>
  <si>
    <t>UKS LESZNOWOLA 9</t>
  </si>
  <si>
    <t>ATENA WARSZAWA 2</t>
  </si>
  <si>
    <t>UKS LESZNOWOLA 10</t>
  </si>
  <si>
    <t>uks Lesznowola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</si>
</sst>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8"/>
      <color theme="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6">
      <selection activeCell="W19" sqref="W19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A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METRO WARSZAWA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96</v>
      </c>
      <c r="H4" s="34">
        <f>SUM(C$17:C$25)</f>
        <v>49</v>
      </c>
      <c r="I4" s="35">
        <f aca="true" t="shared" si="2" ref="I4:I7">_xlfn.IFERROR(G4/H4,0)</f>
        <v>1.9591836734693877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1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93</v>
      </c>
      <c r="H5" s="31">
        <f>SUM(E$17:E$25)</f>
        <v>64</v>
      </c>
      <c r="I5" s="32">
        <f t="shared" si="2"/>
        <v>1.453125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PLAS WARSZAWA 1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75</v>
      </c>
      <c r="H6" s="34">
        <f>SUM(G$17:G$25)</f>
        <v>80</v>
      </c>
      <c r="I6" s="35">
        <f t="shared" si="2"/>
        <v>0.9375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DĘBINA NIE PORĘT 3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SUM(J$17:J$25)</f>
        <v>59</v>
      </c>
      <c r="H7" s="31">
        <f>SUM(I$17:I$25)</f>
        <v>97</v>
      </c>
      <c r="I7" s="32">
        <f t="shared" si="2"/>
        <v>0.6082474226804123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MAZ. 1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SUM(L$17:L$25)</f>
        <v>58</v>
      </c>
      <c r="H8" s="34">
        <f>SUM(K$17:K$25)</f>
        <v>99</v>
      </c>
      <c r="I8" s="35">
        <f>_xlfn.IFERROR(G8/H8,0)</f>
        <v>0.5858585858585859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DĘBINA NIEPORĘT 2</v>
      </c>
      <c r="C9" s="30">
        <f aca="true" t="shared" si="5" ref="C9">D9*$E$1+E9*$G$1</f>
        <v>14</v>
      </c>
      <c r="D9" s="86">
        <f t="shared" si="3"/>
        <v>7</v>
      </c>
      <c r="E9" s="86">
        <f t="shared" si="4"/>
        <v>0</v>
      </c>
      <c r="F9" s="31">
        <f aca="true" t="shared" si="6" ref="F9">E9+D9</f>
        <v>7</v>
      </c>
      <c r="G9" s="31">
        <f>SUM(N$17:N$25)</f>
        <v>105</v>
      </c>
      <c r="H9" s="31">
        <f>SUM(M$17:M$25)</f>
        <v>49</v>
      </c>
      <c r="I9" s="32">
        <f aca="true" t="shared" si="7" ref="I9">_xlfn.IFERROR(G9/H9,0)</f>
        <v>2.142857142857143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KKS KOZIENICE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84</v>
      </c>
      <c r="H10" s="34">
        <f>SUM(O$17:O$25)</f>
        <v>86</v>
      </c>
      <c r="I10" s="35">
        <f>_xlfn.IFERROR(G10/H10,0)</f>
        <v>0.9767441860465116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MUKS KRÓTKA 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SUM(R$17:R$25)</f>
        <v>53</v>
      </c>
      <c r="H11" s="31">
        <f>SUM(Q$17:Q$25)</f>
        <v>99</v>
      </c>
      <c r="I11" s="32">
        <f aca="true" t="shared" si="10" ref="I11">_xlfn.IFERROR(G11/H11,0)</f>
        <v>0.5353535353535354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METRO WARSZAWA 2</v>
      </c>
      <c r="D16" s="92"/>
      <c r="E16" s="91" t="str">
        <f>VLOOKUP($B$1&amp;E15,'Lista Zespołów'!$A$4:$E$99,3,FALSE)</f>
        <v>UKS LESZNOWOLA 1</v>
      </c>
      <c r="F16" s="92"/>
      <c r="G16" s="91" t="str">
        <f>VLOOKUP($B$1&amp;G15,'Lista Zespołów'!$A$4:$E$99,3,FALSE)</f>
        <v>PLAS WARSZAWA 1</v>
      </c>
      <c r="H16" s="92"/>
      <c r="I16" s="91" t="str">
        <f>VLOOKUP($B$1&amp;I15,'Lista Zespołów'!$A$4:$E$99,3,FALSE)</f>
        <v>DĘBINA NIE PORĘT 3</v>
      </c>
      <c r="J16" s="92"/>
      <c r="K16" s="101" t="str">
        <f>VLOOKUP($B$1&amp;K15,'Lista Zespołów'!$A$4:$E$99,3,FALSE)</f>
        <v>OLIMP MIŃSK MAZ. 1</v>
      </c>
      <c r="L16" s="102"/>
      <c r="M16" s="91" t="str">
        <f>VLOOKUP($B$1&amp;M15,'Lista Zespołów'!$A$4:$E$99,3,FALSE)</f>
        <v>DĘBINA NIEPORĘT 2</v>
      </c>
      <c r="N16" s="92"/>
      <c r="O16" s="91" t="str">
        <f>VLOOKUP($B$1&amp;O15,'Lista Zespołów'!$A$4:$E$99,3,FALSE)</f>
        <v>KKS KOZIENICE</v>
      </c>
      <c r="P16" s="92"/>
      <c r="Q16" s="91" t="str">
        <f>VLOOKUP($B$1&amp;Q15,'Lista Zespołów'!$A$4:$E$99,3,FALSE)</f>
        <v>MUKS KRÓTKA 2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METRO WARSZAWA 2</v>
      </c>
      <c r="C17" s="22" t="s">
        <v>16</v>
      </c>
      <c r="D17" s="23" t="s">
        <v>16</v>
      </c>
      <c r="E17" s="17">
        <v>15</v>
      </c>
      <c r="F17" s="27">
        <v>6</v>
      </c>
      <c r="G17" s="17">
        <v>15</v>
      </c>
      <c r="H17" s="27">
        <v>6</v>
      </c>
      <c r="I17" s="17">
        <v>15</v>
      </c>
      <c r="J17" s="27">
        <v>7</v>
      </c>
      <c r="K17" s="17">
        <v>15</v>
      </c>
      <c r="L17" s="27">
        <v>5</v>
      </c>
      <c r="M17" s="17">
        <v>6</v>
      </c>
      <c r="N17" s="27">
        <v>15</v>
      </c>
      <c r="O17" s="17">
        <v>15</v>
      </c>
      <c r="P17" s="27">
        <v>2</v>
      </c>
      <c r="Q17" s="17">
        <v>15</v>
      </c>
      <c r="R17" s="27">
        <v>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1</v>
      </c>
      <c r="C18" s="66">
        <f>IF(F17="","",F17)</f>
        <v>6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3</v>
      </c>
      <c r="I18" s="21">
        <v>15</v>
      </c>
      <c r="J18" s="28">
        <v>9</v>
      </c>
      <c r="K18" s="21">
        <v>15</v>
      </c>
      <c r="L18" s="28">
        <v>4</v>
      </c>
      <c r="M18" s="21">
        <v>11</v>
      </c>
      <c r="N18" s="28">
        <v>15</v>
      </c>
      <c r="O18" s="21">
        <v>16</v>
      </c>
      <c r="P18" s="28">
        <v>14</v>
      </c>
      <c r="Q18" s="21">
        <v>15</v>
      </c>
      <c r="R18" s="28">
        <v>4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PLAS WARSZAWA 1</v>
      </c>
      <c r="C19" s="65">
        <f>IF(H17="","",H17)</f>
        <v>6</v>
      </c>
      <c r="D19" s="68">
        <f>IF(G17="","",G17)</f>
        <v>15</v>
      </c>
      <c r="E19" s="65">
        <f>IF(H18="","",H18)</f>
        <v>3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8</v>
      </c>
      <c r="K19" s="17">
        <v>15</v>
      </c>
      <c r="L19" s="27">
        <v>5</v>
      </c>
      <c r="M19" s="17">
        <v>8</v>
      </c>
      <c r="N19" s="27">
        <v>15</v>
      </c>
      <c r="O19" s="17">
        <v>13</v>
      </c>
      <c r="P19" s="27">
        <v>15</v>
      </c>
      <c r="Q19" s="17">
        <v>15</v>
      </c>
      <c r="R19" s="27">
        <v>7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DĘBINA NIE PORĘT 3</v>
      </c>
      <c r="C20" s="66">
        <f>IF(J17="","",J17)</f>
        <v>7</v>
      </c>
      <c r="D20" s="67">
        <f>IF(I17="","",I17)</f>
        <v>15</v>
      </c>
      <c r="E20" s="66">
        <f>IF(J18="","",J18)</f>
        <v>9</v>
      </c>
      <c r="F20" s="67">
        <f>IF(I18="","",I18)</f>
        <v>15</v>
      </c>
      <c r="G20" s="66">
        <f>IF(J19="","",J19)</f>
        <v>8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7</v>
      </c>
      <c r="M20" s="21">
        <v>2</v>
      </c>
      <c r="N20" s="28">
        <v>15</v>
      </c>
      <c r="O20" s="21">
        <v>9</v>
      </c>
      <c r="P20" s="28">
        <v>15</v>
      </c>
      <c r="Q20" s="21">
        <v>9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MAZ. 1</v>
      </c>
      <c r="C21" s="66">
        <f>IF(L17="","",L17)</f>
        <v>5</v>
      </c>
      <c r="D21" s="67">
        <f>IF(K17="","",K17)</f>
        <v>15</v>
      </c>
      <c r="E21" s="66">
        <f>IF(L18="","",L18)</f>
        <v>4</v>
      </c>
      <c r="F21" s="67">
        <f>IF(K18="","",K18)</f>
        <v>15</v>
      </c>
      <c r="G21" s="66">
        <f>IF(L19="","",L19)</f>
        <v>5</v>
      </c>
      <c r="H21" s="67">
        <f>IF(K19="","",K19)</f>
        <v>15</v>
      </c>
      <c r="I21" s="66">
        <f>IF(L20="","",L20)</f>
        <v>7</v>
      </c>
      <c r="J21" s="67">
        <f>IF(K20="","",K20)</f>
        <v>15</v>
      </c>
      <c r="K21" s="24" t="s">
        <v>16</v>
      </c>
      <c r="L21" s="55" t="s">
        <v>16</v>
      </c>
      <c r="M21" s="17">
        <v>10</v>
      </c>
      <c r="N21" s="27">
        <v>15</v>
      </c>
      <c r="O21" s="17">
        <v>12</v>
      </c>
      <c r="P21" s="27">
        <v>15</v>
      </c>
      <c r="Q21" s="17">
        <v>15</v>
      </c>
      <c r="R21" s="27">
        <v>9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DĘBINA NIEPORĘT 2</v>
      </c>
      <c r="C22" s="66">
        <f>IF(N17="","",N17)</f>
        <v>15</v>
      </c>
      <c r="D22" s="67">
        <f>IF(M17="","",M17)</f>
        <v>6</v>
      </c>
      <c r="E22" s="66">
        <f>IF(N18="","",N18)</f>
        <v>15</v>
      </c>
      <c r="F22" s="67">
        <f>IF(M18="","",M18)</f>
        <v>11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2</v>
      </c>
      <c r="K22" s="66">
        <f>IF(N21="","",N21)</f>
        <v>15</v>
      </c>
      <c r="L22" s="67">
        <f>IF(M21="","",M21)</f>
        <v>10</v>
      </c>
      <c r="M22" s="24" t="s">
        <v>16</v>
      </c>
      <c r="N22" s="55" t="s">
        <v>16</v>
      </c>
      <c r="O22" s="21">
        <v>15</v>
      </c>
      <c r="P22" s="28">
        <v>8</v>
      </c>
      <c r="Q22" s="21">
        <v>15</v>
      </c>
      <c r="R22" s="28">
        <v>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KKS KOZIENICE</v>
      </c>
      <c r="C23" s="66">
        <f>IF(P17="","",P17)</f>
        <v>2</v>
      </c>
      <c r="D23" s="67">
        <f>IF(O17="","",O17)</f>
        <v>15</v>
      </c>
      <c r="E23" s="66">
        <f>IF(P18="","",P18)</f>
        <v>14</v>
      </c>
      <c r="F23" s="67">
        <f>IF(O18="","",O18)</f>
        <v>16</v>
      </c>
      <c r="G23" s="66">
        <f>IF(P19="","",P19)</f>
        <v>15</v>
      </c>
      <c r="H23" s="67">
        <f>IF(O19="","",O19)</f>
        <v>13</v>
      </c>
      <c r="I23" s="66">
        <f>IF(P20="","",P20)</f>
        <v>15</v>
      </c>
      <c r="J23" s="67">
        <f>IF(O20="","",O20)</f>
        <v>9</v>
      </c>
      <c r="K23" s="66">
        <f>IF(P21="","",P21)</f>
        <v>15</v>
      </c>
      <c r="L23" s="67">
        <f>IF(O21="","",O21)</f>
        <v>12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6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MUKS KRÓTKA 2</v>
      </c>
      <c r="C24" s="66">
        <f>IF(R17="","",R17)</f>
        <v>8</v>
      </c>
      <c r="D24" s="67">
        <f>IF(Q17="","",Q17)</f>
        <v>15</v>
      </c>
      <c r="E24" s="66">
        <f>IF(R18="","",R18)</f>
        <v>4</v>
      </c>
      <c r="F24" s="67">
        <f>IF(Q18="","",Q18)</f>
        <v>15</v>
      </c>
      <c r="G24" s="66">
        <f>IF(R19="","",R19)</f>
        <v>7</v>
      </c>
      <c r="H24" s="67">
        <f>IF(Q19="","",Q19)</f>
        <v>15</v>
      </c>
      <c r="I24" s="66">
        <f>IF(R20="","",R20)</f>
        <v>15</v>
      </c>
      <c r="J24" s="67">
        <f>IF(Q20="","",Q20)</f>
        <v>9</v>
      </c>
      <c r="K24" s="66">
        <f>IF(R21="","",R21)</f>
        <v>9</v>
      </c>
      <c r="L24" s="67">
        <f>IF(Q21="","",Q21)</f>
        <v>15</v>
      </c>
      <c r="M24" s="66">
        <f>IF(R22="","",R22)</f>
        <v>4</v>
      </c>
      <c r="N24" s="67">
        <f>IF(Q22="","",Q22)</f>
        <v>15</v>
      </c>
      <c r="O24" s="66">
        <f>IF(R23="","",R23)</f>
        <v>6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METRO WARSZAWA 2</v>
      </c>
      <c r="C28" s="52" t="s">
        <v>21</v>
      </c>
      <c r="D28" s="51" t="str">
        <f>VLOOKUP(J28,'Lista Zespołów'!$A$4:$E$99,3,FALSE)</f>
        <v>MUKS KRÓTKA 2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UKS LESZNOWOLA 1</v>
      </c>
      <c r="C29" s="52" t="s">
        <v>21</v>
      </c>
      <c r="D29" s="51" t="str">
        <f>VLOOKUP(J29,'Lista Zespołów'!$A$4:$E$99,3,FALSE)</f>
        <v>KKS KOZIENICE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PLAS WARSZAWA 1</v>
      </c>
      <c r="C30" s="52" t="s">
        <v>21</v>
      </c>
      <c r="D30" s="51" t="str">
        <f>VLOOKUP(J30,'Lista Zespołów'!$A$4:$E$99,3,FALSE)</f>
        <v>DĘBINA NIEPORĘT 2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DĘBINA NIE PORĘT 3</v>
      </c>
      <c r="C31" s="52" t="s">
        <v>21</v>
      </c>
      <c r="D31" s="51" t="str">
        <f>VLOOKUP(J31,'Lista Zespołów'!$A$4:$E$99,3,FALSE)</f>
        <v>OLIMP MIŃSK MAZ.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MUKS KRÓTKA 2</v>
      </c>
      <c r="C33" s="52" t="s">
        <v>21</v>
      </c>
      <c r="D33" s="51" t="str">
        <f>VLOOKUP(J33,'Lista Zespołów'!$A$4:$E$99,3,FALSE)</f>
        <v>OLIMP MIŃSK MAZ.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DĘBINA NIEPORĘT 2</v>
      </c>
      <c r="C34" s="52" t="s">
        <v>21</v>
      </c>
      <c r="D34" s="51" t="str">
        <f>VLOOKUP(J34,'Lista Zespołów'!$A$4:$E$99,3,FALSE)</f>
        <v>DĘBINA NIE PORĘT 3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KKS KOZIENICE</v>
      </c>
      <c r="C35" s="52" t="s">
        <v>21</v>
      </c>
      <c r="D35" s="51" t="str">
        <f>VLOOKUP(J35,'Lista Zespołów'!$A$4:$E$99,3,FALSE)</f>
        <v>PLAS WARSZAWA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METRO WARSZAWA 2</v>
      </c>
      <c r="C36" s="52" t="s">
        <v>21</v>
      </c>
      <c r="D36" s="51" t="str">
        <f>VLOOKUP(J36,'Lista Zespołów'!$A$4:$E$99,3,FALSE)</f>
        <v>UKS LESZNOWOLA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1</v>
      </c>
      <c r="C38" s="52" t="s">
        <v>21</v>
      </c>
      <c r="D38" s="51" t="str">
        <f>VLOOKUP(J38,'Lista Zespołów'!$A$4:$E$99,3,FALSE)</f>
        <v>MUKS KRÓTKA 2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PLAS WARSZAWA 1</v>
      </c>
      <c r="C39" s="52" t="s">
        <v>21</v>
      </c>
      <c r="D39" s="51" t="str">
        <f>VLOOKUP(J39,'Lista Zespołów'!$A$4:$E$99,3,FALSE)</f>
        <v>METRO WARSZAWA 2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DĘBINA NIE PORĘT 3</v>
      </c>
      <c r="C40" s="52" t="s">
        <v>21</v>
      </c>
      <c r="D40" s="51" t="str">
        <f>VLOOKUP(J40,'Lista Zespołów'!$A$4:$E$99,3,FALSE)</f>
        <v>KKS KOZIENICE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OLIMP MIŃSK MAZ. 1</v>
      </c>
      <c r="C41" s="52" t="s">
        <v>21</v>
      </c>
      <c r="D41" s="51" t="str">
        <f>VLOOKUP(J41,'Lista Zespołów'!$A$4:$E$99,3,FALSE)</f>
        <v>DĘBINA NIEPORĘT 2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MUKS KRÓTKA 2</v>
      </c>
      <c r="C43" s="52" t="s">
        <v>21</v>
      </c>
      <c r="D43" s="51" t="str">
        <f>VLOOKUP(J43,'Lista Zespołów'!$A$4:$E$99,3,FALSE)</f>
        <v>DĘBINA NIEPORĘT 2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KKS KOZIENICE</v>
      </c>
      <c r="C44" s="52" t="s">
        <v>21</v>
      </c>
      <c r="D44" s="51" t="str">
        <f>VLOOKUP(J44,'Lista Zespołów'!$A$4:$E$99,3,FALSE)</f>
        <v>OLIMP MIŃSK MAZ.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METRO WARSZAWA 2</v>
      </c>
      <c r="C45" s="54" t="s">
        <v>21</v>
      </c>
      <c r="D45" s="51" t="str">
        <f>VLOOKUP(J45,'Lista Zespołów'!$A$4:$E$99,3,FALSE)</f>
        <v>DĘBINA NIE PORĘT 3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UKS LESZNOWOLA 1</v>
      </c>
      <c r="C46" s="54" t="s">
        <v>21</v>
      </c>
      <c r="D46" s="51" t="str">
        <f>VLOOKUP(J46,'Lista Zespołów'!$A$4:$E$99,3,FALSE)</f>
        <v>PLAS WARSZAWA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PLAS WARSZAWA 1</v>
      </c>
      <c r="C48" s="52" t="s">
        <v>21</v>
      </c>
      <c r="D48" s="51" t="str">
        <f>VLOOKUP(J48,'Lista Zespołów'!$A$4:$E$99,3,FALSE)</f>
        <v>MUKS KRÓTKA 2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DĘBINA NIE PORĘT 3</v>
      </c>
      <c r="C49" s="54" t="s">
        <v>21</v>
      </c>
      <c r="D49" s="51" t="str">
        <f>VLOOKUP(J49,'Lista Zespołów'!$A$4:$E$99,3,FALSE)</f>
        <v>UKS LESZNOWOLA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OLIMP MIŃSK MAZ. 1</v>
      </c>
      <c r="C50" s="54" t="s">
        <v>21</v>
      </c>
      <c r="D50" s="51" t="str">
        <f>VLOOKUP(J50,'Lista Zespołów'!$A$4:$E$99,3,FALSE)</f>
        <v>METRO WARSZAWA 2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DĘBINA NIEPORĘT 2</v>
      </c>
      <c r="C51" s="85" t="s">
        <v>21</v>
      </c>
      <c r="D51" s="51" t="str">
        <f>VLOOKUP(J51,'Lista Zespołów'!$A$4:$E$99,3,FALSE)</f>
        <v>KKS KOZIENICE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MUKS KRÓTKA 2</v>
      </c>
      <c r="C53" s="52" t="s">
        <v>21</v>
      </c>
      <c r="D53" s="51" t="str">
        <f>VLOOKUP(J53,'Lista Zespołów'!$A$4:$E$99,3,FALSE)</f>
        <v>KKS KOZIENICE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METRO WARSZAWA 2</v>
      </c>
      <c r="C54" s="54" t="s">
        <v>21</v>
      </c>
      <c r="D54" s="51" t="str">
        <f>VLOOKUP(J54,'Lista Zespołów'!$A$4:$E$99,3,FALSE)</f>
        <v>DĘBINA NIEPORĘT 2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UKS LESZNOWOLA 1</v>
      </c>
      <c r="C55" s="54" t="s">
        <v>21</v>
      </c>
      <c r="D55" s="51" t="str">
        <f>VLOOKUP(J55,'Lista Zespołów'!$A$4:$E$99,3,FALSE)</f>
        <v>OLIMP MIŃSK MAZ.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PLAS WARSZAWA 1</v>
      </c>
      <c r="C56" s="85" t="s">
        <v>21</v>
      </c>
      <c r="D56" s="51" t="str">
        <f>VLOOKUP(J56,'Lista Zespołów'!$A$4:$E$99,3,FALSE)</f>
        <v>DĘBINA NIE PORĘT 3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DĘBINA NIE PORĘT 3</v>
      </c>
      <c r="C58" s="52" t="s">
        <v>21</v>
      </c>
      <c r="D58" s="51" t="str">
        <f>VLOOKUP(J58,'Lista Zespołów'!$A$4:$E$99,3,FALSE)</f>
        <v>MUKS KRÓTKA 2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OLIMP MIŃSK MAZ. 1</v>
      </c>
      <c r="C59" s="54" t="s">
        <v>21</v>
      </c>
      <c r="D59" s="51" t="str">
        <f>VLOOKUP(J59,'Lista Zespołów'!$A$4:$E$99,3,FALSE)</f>
        <v>PLAS WARSZAWA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DĘBINA NIEPORĘT 2</v>
      </c>
      <c r="C60" s="54" t="s">
        <v>21</v>
      </c>
      <c r="D60" s="51" t="str">
        <f>VLOOKUP(J60,'Lista Zespołów'!$A$4:$E$99,3,FALSE)</f>
        <v>UKS LESZNOWOLA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KKS KOZIENICE</v>
      </c>
      <c r="C61" s="85" t="s">
        <v>21</v>
      </c>
      <c r="D61" s="51" t="str">
        <f>VLOOKUP(J61,'Lista Zespołów'!$A$4:$E$99,3,FALSE)</f>
        <v>METRO WARSZAWA 2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  <mergeCell ref="O16:P16"/>
    <mergeCell ref="S16:T16"/>
    <mergeCell ref="S15:T15"/>
    <mergeCell ref="K3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55" zoomScaleNormal="55" workbookViewId="0" topLeftCell="A15">
      <selection activeCell="R20" sqref="R20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J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OLIMPIA WĘGRÓW 2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6</v>
      </c>
      <c r="G4" s="34">
        <f>SUM(D$17:D$25)</f>
        <v>82</v>
      </c>
      <c r="H4" s="34">
        <f>SUM(C$17:C$25)</f>
        <v>62</v>
      </c>
      <c r="I4" s="35">
        <f aca="true" t="shared" si="2" ref="I4:I7">_xlfn.IFERROR(G4/H4,0)</f>
        <v>1.3225806451612903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SMS WARSZAWA 2</v>
      </c>
      <c r="C5" s="30">
        <f t="shared" si="0"/>
        <v>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6</v>
      </c>
      <c r="G5" s="31">
        <f>SUM(F$17:F$25)</f>
        <v>56</v>
      </c>
      <c r="H5" s="31">
        <f>SUM(E$17:E$25)</f>
        <v>83</v>
      </c>
      <c r="I5" s="32">
        <f t="shared" si="2"/>
        <v>0.6746987951807228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6</v>
      </c>
      <c r="C6" s="33">
        <f t="shared" si="0"/>
        <v>0</v>
      </c>
      <c r="D6" s="34">
        <f t="shared" si="3"/>
        <v>0</v>
      </c>
      <c r="E6" s="34">
        <f t="shared" si="4"/>
        <v>6</v>
      </c>
      <c r="F6" s="34">
        <f t="shared" si="1"/>
        <v>6</v>
      </c>
      <c r="G6" s="34">
        <f>SUM(H$17:H$25)</f>
        <v>39</v>
      </c>
      <c r="H6" s="34">
        <f>SUM(G$17:G$25)</f>
        <v>90</v>
      </c>
      <c r="I6" s="35">
        <f t="shared" si="2"/>
        <v>0.43333333333333335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5</v>
      </c>
      <c r="C7" s="30">
        <f t="shared" si="0"/>
        <v>10</v>
      </c>
      <c r="D7" s="86">
        <f t="shared" si="3"/>
        <v>5</v>
      </c>
      <c r="E7" s="86">
        <f t="shared" si="4"/>
        <v>1</v>
      </c>
      <c r="F7" s="31">
        <f t="shared" si="1"/>
        <v>6</v>
      </c>
      <c r="G7" s="31">
        <f>SUM(J$17:J$25)</f>
        <v>79</v>
      </c>
      <c r="H7" s="31">
        <f>SUM(I$17:I$25)</f>
        <v>56</v>
      </c>
      <c r="I7" s="32">
        <f t="shared" si="2"/>
        <v>1.4107142857142858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9</v>
      </c>
      <c r="C8" s="33">
        <f>D8*$E$1+E8*$G$1</f>
        <v>10</v>
      </c>
      <c r="D8" s="34">
        <f t="shared" si="3"/>
        <v>5</v>
      </c>
      <c r="E8" s="34">
        <f t="shared" si="4"/>
        <v>1</v>
      </c>
      <c r="F8" s="34">
        <f>E8+D8</f>
        <v>6</v>
      </c>
      <c r="G8" s="34">
        <f>SUM(L$17:L$25)</f>
        <v>89</v>
      </c>
      <c r="H8" s="34">
        <f>SUM(K$17:K$25)</f>
        <v>51</v>
      </c>
      <c r="I8" s="35">
        <f>_xlfn.IFERROR(G8/H8,0)</f>
        <v>1.7450980392156863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ATENA WARSZAWA 2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4</v>
      </c>
      <c r="F9" s="31">
        <f aca="true" t="shared" si="6" ref="F9">E9+D9</f>
        <v>6</v>
      </c>
      <c r="G9" s="31">
        <f>SUM(N$17:N$25)</f>
        <v>59</v>
      </c>
      <c r="H9" s="31">
        <f>SUM(M$17:M$25)</f>
        <v>85</v>
      </c>
      <c r="I9" s="32">
        <f aca="true" t="shared" si="7" ref="I9">_xlfn.IFERROR(G9/H9,0)</f>
        <v>0.6941176470588235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UKS LESZNOWOLA 10</v>
      </c>
      <c r="C10" s="33">
        <f>D10*$E$1+E10*$G$1</f>
        <v>10</v>
      </c>
      <c r="D10" s="34">
        <f t="shared" si="3"/>
        <v>5</v>
      </c>
      <c r="E10" s="34">
        <f t="shared" si="4"/>
        <v>1</v>
      </c>
      <c r="F10" s="34">
        <f>E10+D10</f>
        <v>6</v>
      </c>
      <c r="G10" s="34">
        <f>SUM(P$17:P$25)</f>
        <v>90</v>
      </c>
      <c r="H10" s="34">
        <f>SUM(O$17:O$25)</f>
        <v>67</v>
      </c>
      <c r="I10" s="35">
        <f>_xlfn.IFERROR(G10/H10,0)</f>
        <v>1.3432835820895523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OLIMPIA WĘGRÓW 2</v>
      </c>
      <c r="D16" s="92"/>
      <c r="E16" s="91" t="str">
        <f>VLOOKUP($B$1&amp;E15,'Lista Zespołów'!$A$4:$E$99,3,FALSE)</f>
        <v>SMS WARSZAWA 2</v>
      </c>
      <c r="F16" s="92"/>
      <c r="G16" s="91" t="str">
        <f>VLOOKUP($B$1&amp;G15,'Lista Zespołów'!$A$4:$E$99,3,FALSE)</f>
        <v>VICTORIA LUBOWIDZ 6</v>
      </c>
      <c r="H16" s="92"/>
      <c r="I16" s="91" t="str">
        <f>VLOOKUP($B$1&amp;I15,'Lista Zespołów'!$A$4:$E$99,3,FALSE)</f>
        <v>ISKRA WARSZAWA 5</v>
      </c>
      <c r="J16" s="92"/>
      <c r="K16" s="101" t="str">
        <f>VLOOKUP($B$1&amp;K15,'Lista Zespołów'!$A$4:$E$99,3,FALSE)</f>
        <v>UKS LESZNOWOLA 9</v>
      </c>
      <c r="L16" s="102"/>
      <c r="M16" s="91" t="str">
        <f>VLOOKUP($B$1&amp;M15,'Lista Zespołów'!$A$4:$E$99,3,FALSE)</f>
        <v>ATENA WARSZAWA 2</v>
      </c>
      <c r="N16" s="92"/>
      <c r="O16" s="91" t="str">
        <f>VLOOKUP($B$1&amp;O15,'Lista Zespołów'!$A$4:$E$99,3,FALSE)</f>
        <v>UKS LESZNOWOLA 10</v>
      </c>
      <c r="P16" s="92"/>
      <c r="Q16" s="91">
        <f>VLOOKUP($B$1&amp;Q15,'Lista Zespołów'!$A$4:$E$99,3,FALSE)</f>
        <v>0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OLIMPIA WĘGRÓW 2</v>
      </c>
      <c r="C17" s="22" t="s">
        <v>16</v>
      </c>
      <c r="D17" s="23" t="s">
        <v>16</v>
      </c>
      <c r="E17" s="17">
        <v>15</v>
      </c>
      <c r="F17" s="27">
        <v>8</v>
      </c>
      <c r="G17" s="17">
        <v>15</v>
      </c>
      <c r="H17" s="27">
        <v>3</v>
      </c>
      <c r="I17" s="17">
        <v>11</v>
      </c>
      <c r="J17" s="27">
        <v>15</v>
      </c>
      <c r="K17" s="17">
        <v>12</v>
      </c>
      <c r="L17" s="27">
        <v>15</v>
      </c>
      <c r="M17" s="17">
        <v>15</v>
      </c>
      <c r="N17" s="27">
        <v>5</v>
      </c>
      <c r="O17" s="17">
        <v>14</v>
      </c>
      <c r="P17" s="27">
        <v>16</v>
      </c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SMS WARSZAWA 2</v>
      </c>
      <c r="C18" s="66">
        <f>IF(F17="","",F17)</f>
        <v>8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8</v>
      </c>
      <c r="I18" s="21">
        <v>5</v>
      </c>
      <c r="J18" s="28">
        <v>15</v>
      </c>
      <c r="K18" s="21">
        <v>11</v>
      </c>
      <c r="L18" s="28">
        <v>15</v>
      </c>
      <c r="M18" s="21">
        <v>12</v>
      </c>
      <c r="N18" s="28">
        <v>15</v>
      </c>
      <c r="O18" s="21">
        <v>5</v>
      </c>
      <c r="P18" s="28">
        <v>15</v>
      </c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6</v>
      </c>
      <c r="C19" s="65">
        <f>IF(H17="","",H17)</f>
        <v>3</v>
      </c>
      <c r="D19" s="68">
        <f>IF(G17="","",G17)</f>
        <v>15</v>
      </c>
      <c r="E19" s="65">
        <f>IF(H18="","",H18)</f>
        <v>8</v>
      </c>
      <c r="F19" s="68">
        <f>IF(G18="","",G18)</f>
        <v>15</v>
      </c>
      <c r="G19" s="26" t="s">
        <v>16</v>
      </c>
      <c r="H19" s="23" t="s">
        <v>16</v>
      </c>
      <c r="I19" s="17">
        <v>5</v>
      </c>
      <c r="J19" s="27">
        <v>15</v>
      </c>
      <c r="K19" s="17">
        <v>2</v>
      </c>
      <c r="L19" s="27">
        <v>15</v>
      </c>
      <c r="M19" s="17">
        <v>13</v>
      </c>
      <c r="N19" s="27">
        <v>15</v>
      </c>
      <c r="O19" s="17">
        <v>8</v>
      </c>
      <c r="P19" s="27">
        <v>15</v>
      </c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5</v>
      </c>
      <c r="C20" s="66">
        <f>IF(J17="","",J17)</f>
        <v>15</v>
      </c>
      <c r="D20" s="67">
        <f>IF(I17="","",I17)</f>
        <v>11</v>
      </c>
      <c r="E20" s="66">
        <f>IF(J18="","",J18)</f>
        <v>15</v>
      </c>
      <c r="F20" s="67">
        <f>IF(I18="","",I18)</f>
        <v>5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4</v>
      </c>
      <c r="L20" s="28">
        <v>15</v>
      </c>
      <c r="M20" s="21">
        <v>15</v>
      </c>
      <c r="N20" s="28">
        <v>7</v>
      </c>
      <c r="O20" s="21">
        <v>15</v>
      </c>
      <c r="P20" s="28">
        <v>13</v>
      </c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9</v>
      </c>
      <c r="C21" s="66">
        <f>IF(L17="","",L17)</f>
        <v>15</v>
      </c>
      <c r="D21" s="67">
        <f>IF(K17="","",K17)</f>
        <v>12</v>
      </c>
      <c r="E21" s="66">
        <f>IF(L18="","",L18)</f>
        <v>15</v>
      </c>
      <c r="F21" s="67">
        <f>IF(K18="","",K18)</f>
        <v>11</v>
      </c>
      <c r="G21" s="66">
        <f>IF(L19="","",L19)</f>
        <v>15</v>
      </c>
      <c r="H21" s="67">
        <f>IF(K19="","",K19)</f>
        <v>2</v>
      </c>
      <c r="I21" s="66">
        <f>IF(L20="","",L20)</f>
        <v>15</v>
      </c>
      <c r="J21" s="67">
        <f>IF(K20="","",K20)</f>
        <v>4</v>
      </c>
      <c r="K21" s="24" t="s">
        <v>16</v>
      </c>
      <c r="L21" s="55" t="s">
        <v>16</v>
      </c>
      <c r="M21" s="17">
        <v>15</v>
      </c>
      <c r="N21" s="27">
        <v>6</v>
      </c>
      <c r="O21" s="17">
        <v>14</v>
      </c>
      <c r="P21" s="27">
        <v>16</v>
      </c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ATENA WARSZAWA 2</v>
      </c>
      <c r="C22" s="66">
        <f>IF(N17="","",N17)</f>
        <v>5</v>
      </c>
      <c r="D22" s="67">
        <f>IF(M17="","",M17)</f>
        <v>15</v>
      </c>
      <c r="E22" s="66">
        <f>IF(N18="","",N18)</f>
        <v>15</v>
      </c>
      <c r="F22" s="67">
        <f>IF(M18="","",M18)</f>
        <v>12</v>
      </c>
      <c r="G22" s="66">
        <f>IF(N19="","",N19)</f>
        <v>15</v>
      </c>
      <c r="H22" s="67">
        <f>IF(M19="","",M19)</f>
        <v>13</v>
      </c>
      <c r="I22" s="66">
        <f>IF(N20="","",N20)</f>
        <v>7</v>
      </c>
      <c r="J22" s="67">
        <f>IF(M20="","",M20)</f>
        <v>15</v>
      </c>
      <c r="K22" s="66">
        <f>IF(N21="","",N21)</f>
        <v>6</v>
      </c>
      <c r="L22" s="67">
        <f>IF(M21="","",M21)</f>
        <v>15</v>
      </c>
      <c r="M22" s="24" t="s">
        <v>16</v>
      </c>
      <c r="N22" s="55" t="s">
        <v>16</v>
      </c>
      <c r="O22" s="21">
        <v>11</v>
      </c>
      <c r="P22" s="28">
        <v>15</v>
      </c>
      <c r="Q22" s="21"/>
      <c r="R22" s="28"/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LESZNOWOLA 10</v>
      </c>
      <c r="C23" s="66">
        <f>IF(P17="","",P17)</f>
        <v>16</v>
      </c>
      <c r="D23" s="67">
        <f>IF(O17="","",O17)</f>
        <v>14</v>
      </c>
      <c r="E23" s="66">
        <f>IF(P18="","",P18)</f>
        <v>15</v>
      </c>
      <c r="F23" s="67">
        <f>IF(O18="","",O18)</f>
        <v>5</v>
      </c>
      <c r="G23" s="66">
        <f>IF(P19="","",P19)</f>
        <v>15</v>
      </c>
      <c r="H23" s="67">
        <f>IF(O19="","",O19)</f>
        <v>8</v>
      </c>
      <c r="I23" s="66">
        <f>IF(P20="","",P20)</f>
        <v>13</v>
      </c>
      <c r="J23" s="67">
        <f>IF(O20="","",O20)</f>
        <v>15</v>
      </c>
      <c r="K23" s="66">
        <f>IF(P21="","",P21)</f>
        <v>16</v>
      </c>
      <c r="L23" s="67">
        <f>IF(O21="","",O21)</f>
        <v>14</v>
      </c>
      <c r="M23" s="66">
        <f>IF(P22="","",P22)</f>
        <v>15</v>
      </c>
      <c r="N23" s="67">
        <f>IF(O22="","",O22)</f>
        <v>11</v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OLIMPIA WĘGRÓW 2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4">
      <c r="A29" s="47">
        <v>2</v>
      </c>
      <c r="B29" s="51" t="str">
        <f>VLOOKUP(H29,'Lista Zespołów'!$A$4:$E$99,3,FALSE)</f>
        <v>SMS WARSZAWA 2</v>
      </c>
      <c r="C29" s="52" t="s">
        <v>21</v>
      </c>
      <c r="D29" s="51" t="str">
        <f>VLOOKUP(J29,'Lista Zespołów'!$A$4:$E$99,3,FALSE)</f>
        <v>UKS LESZNOWOLA 10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4">
      <c r="A30" s="47">
        <v>3</v>
      </c>
      <c r="B30" s="51" t="str">
        <f>VLOOKUP(H30,'Lista Zespołów'!$A$4:$E$99,3,FALSE)</f>
        <v>VICTORIA LUBOWIDZ 6</v>
      </c>
      <c r="C30" s="52" t="s">
        <v>21</v>
      </c>
      <c r="D30" s="51" t="str">
        <f>VLOOKUP(J30,'Lista Zespołów'!$A$4:$E$99,3,FALSE)</f>
        <v>ATENA WARSZAWA 2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4">
      <c r="A31" s="47">
        <v>4</v>
      </c>
      <c r="B31" s="51" t="str">
        <f>VLOOKUP(H31,'Lista Zespołów'!$A$4:$E$99,3,FALSE)</f>
        <v>ISKRA WARSZAWA 5</v>
      </c>
      <c r="C31" s="52" t="s">
        <v>21</v>
      </c>
      <c r="D31" s="51" t="str">
        <f>VLOOKUP(J31,'Lista Zespołów'!$A$4:$E$99,3,FALSE)</f>
        <v>UKS LESZNOWOLA 9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UKS LESZNOWOLA 9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4">
      <c r="A34" s="47">
        <v>6</v>
      </c>
      <c r="B34" s="51" t="str">
        <f>VLOOKUP(H34,'Lista Zespołów'!$A$4:$E$99,3,FALSE)</f>
        <v>ATENA WARSZAWA 2</v>
      </c>
      <c r="C34" s="52" t="s">
        <v>21</v>
      </c>
      <c r="D34" s="51" t="str">
        <f>VLOOKUP(J34,'Lista Zespołów'!$A$4:$E$99,3,FALSE)</f>
        <v>ISKRA WARSZAWA 5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4">
      <c r="A35" s="47">
        <v>7</v>
      </c>
      <c r="B35" s="51" t="str">
        <f>VLOOKUP(H35,'Lista Zespołów'!$A$4:$E$99,3,FALSE)</f>
        <v>UKS LESZNOWOLA 10</v>
      </c>
      <c r="C35" s="52" t="s">
        <v>21</v>
      </c>
      <c r="D35" s="51" t="str">
        <f>VLOOKUP(J35,'Lista Zespołów'!$A$4:$E$99,3,FALSE)</f>
        <v>VICTORIA LUBOWIDZ 6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4">
      <c r="A36" s="47">
        <v>8</v>
      </c>
      <c r="B36" s="51" t="str">
        <f>VLOOKUP(H36,'Lista Zespołów'!$A$4:$E$99,3,FALSE)</f>
        <v>OLIMPIA WĘGRÓW 2</v>
      </c>
      <c r="C36" s="52" t="s">
        <v>21</v>
      </c>
      <c r="D36" s="51" t="str">
        <f>VLOOKUP(J36,'Lista Zespołów'!$A$4:$E$99,3,FALSE)</f>
        <v>SMS WARSZAWA 2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SMS WARSZAWA 2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4">
      <c r="A39" s="47">
        <v>10</v>
      </c>
      <c r="B39" s="51" t="str">
        <f>VLOOKUP(H39,'Lista Zespołów'!$A$4:$E$99,3,FALSE)</f>
        <v>VICTORIA LUBOWIDZ 6</v>
      </c>
      <c r="C39" s="52" t="s">
        <v>21</v>
      </c>
      <c r="D39" s="51" t="str">
        <f>VLOOKUP(J39,'Lista Zespołów'!$A$4:$E$99,3,FALSE)</f>
        <v>OLIMPIA WĘGRÓW 2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4">
      <c r="A40" s="47">
        <v>11</v>
      </c>
      <c r="B40" s="51" t="str">
        <f>VLOOKUP(H40,'Lista Zespołów'!$A$4:$E$99,3,FALSE)</f>
        <v>ISKRA WARSZAWA 5</v>
      </c>
      <c r="C40" s="52" t="s">
        <v>21</v>
      </c>
      <c r="D40" s="51" t="str">
        <f>VLOOKUP(J40,'Lista Zespołów'!$A$4:$E$99,3,FALSE)</f>
        <v>UKS LESZNOWOLA 10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4">
      <c r="A41" s="47">
        <v>12</v>
      </c>
      <c r="B41" s="51" t="str">
        <f>VLOOKUP(H41,'Lista Zespołów'!$A$4:$E$99,3,FALSE)</f>
        <v>UKS LESZNOWOLA 9</v>
      </c>
      <c r="C41" s="52" t="s">
        <v>21</v>
      </c>
      <c r="D41" s="51" t="str">
        <f>VLOOKUP(J41,'Lista Zespołów'!$A$4:$E$99,3,FALSE)</f>
        <v>ATENA WARSZAWA 2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ATENA WARSZAWA 2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4">
      <c r="A44" s="47">
        <v>14</v>
      </c>
      <c r="B44" s="51" t="str">
        <f>VLOOKUP(H44,'Lista Zespołów'!$A$4:$E$99,3,FALSE)</f>
        <v>UKS LESZNOWOLA 10</v>
      </c>
      <c r="C44" s="52" t="s">
        <v>21</v>
      </c>
      <c r="D44" s="51" t="str">
        <f>VLOOKUP(J44,'Lista Zespołów'!$A$4:$E$99,3,FALSE)</f>
        <v>UKS LESZNOWOLA 9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8">
      <c r="A45" s="47">
        <v>15</v>
      </c>
      <c r="B45" s="51" t="str">
        <f>VLOOKUP(H45,'Lista Zespołów'!$A$4:$E$99,3,FALSE)</f>
        <v>OLIMPIA WĘGRÓW 2</v>
      </c>
      <c r="C45" s="54" t="s">
        <v>21</v>
      </c>
      <c r="D45" s="51" t="str">
        <f>VLOOKUP(J45,'Lista Zespołów'!$A$4:$E$99,3,FALSE)</f>
        <v>ISKRA WARSZAWA 5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8">
      <c r="A46" s="47">
        <v>16</v>
      </c>
      <c r="B46" s="51" t="str">
        <f>VLOOKUP(H46,'Lista Zespołów'!$A$4:$E$99,3,FALSE)</f>
        <v>SMS WARSZAWA 2</v>
      </c>
      <c r="C46" s="54" t="s">
        <v>21</v>
      </c>
      <c r="D46" s="51" t="str">
        <f>VLOOKUP(J46,'Lista Zespołów'!$A$4:$E$99,3,FALSE)</f>
        <v>VICTORIA LUBOWIDZ 6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6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8">
      <c r="A49" s="47">
        <v>18</v>
      </c>
      <c r="B49" s="51" t="str">
        <f>VLOOKUP(H49,'Lista Zespołów'!$A$4:$E$99,3,FALSE)</f>
        <v>ISKRA WARSZAWA 5</v>
      </c>
      <c r="C49" s="54" t="s">
        <v>21</v>
      </c>
      <c r="D49" s="51" t="str">
        <f>VLOOKUP(J49,'Lista Zespołów'!$A$4:$E$99,3,FALSE)</f>
        <v>SMS WARSZAWA 2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8">
      <c r="A50" s="47">
        <v>19</v>
      </c>
      <c r="B50" s="51" t="str">
        <f>VLOOKUP(H50,'Lista Zespołów'!$A$4:$E$99,3,FALSE)</f>
        <v>UKS LESZNOWOLA 9</v>
      </c>
      <c r="C50" s="54" t="s">
        <v>21</v>
      </c>
      <c r="D50" s="51" t="str">
        <f>VLOOKUP(J50,'Lista Zespołów'!$A$4:$E$99,3,FALSE)</f>
        <v>OLIMPIA WĘGRÓW 2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ATENA WARSZAWA 2</v>
      </c>
      <c r="C51" s="85" t="s">
        <v>21</v>
      </c>
      <c r="D51" s="51" t="str">
        <f>VLOOKUP(J51,'Lista Zespołów'!$A$4:$E$99,3,FALSE)</f>
        <v>UKS LESZNOWOLA 10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 t="str">
        <f>VLOOKUP(J53,'Lista Zespołów'!$A$4:$E$99,3,FALSE)</f>
        <v>UKS LESZNOWOLA 10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8">
      <c r="A54" s="47">
        <v>22</v>
      </c>
      <c r="B54" s="51" t="str">
        <f>VLOOKUP(H54,'Lista Zespołów'!$A$4:$E$99,3,FALSE)</f>
        <v>OLIMPIA WĘGRÓW 2</v>
      </c>
      <c r="C54" s="54" t="s">
        <v>21</v>
      </c>
      <c r="D54" s="51" t="str">
        <f>VLOOKUP(J54,'Lista Zespołów'!$A$4:$E$99,3,FALSE)</f>
        <v>ATENA WARSZAWA 2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8">
      <c r="A55" s="47">
        <v>23</v>
      </c>
      <c r="B55" s="51" t="str">
        <f>VLOOKUP(H55,'Lista Zespołów'!$A$4:$E$99,3,FALSE)</f>
        <v>SMS WARSZAWA 2</v>
      </c>
      <c r="C55" s="54" t="s">
        <v>21</v>
      </c>
      <c r="D55" s="51" t="str">
        <f>VLOOKUP(J55,'Lista Zespołów'!$A$4:$E$99,3,FALSE)</f>
        <v>UKS LESZNOWOLA 9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VICTORIA LUBOWIDZ 6</v>
      </c>
      <c r="C56" s="85" t="s">
        <v>21</v>
      </c>
      <c r="D56" s="51" t="str">
        <f>VLOOKUP(J56,'Lista Zespołów'!$A$4:$E$99,3,FALSE)</f>
        <v>ISKRA WARSZAWA 5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ISKRA WARSZAWA 5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8">
      <c r="A59" s="47">
        <v>26</v>
      </c>
      <c r="B59" s="51" t="str">
        <f>VLOOKUP(H59,'Lista Zespołów'!$A$4:$E$99,3,FALSE)</f>
        <v>UKS LESZNOWOLA 9</v>
      </c>
      <c r="C59" s="54" t="s">
        <v>21</v>
      </c>
      <c r="D59" s="51" t="str">
        <f>VLOOKUP(J59,'Lista Zespołów'!$A$4:$E$99,3,FALSE)</f>
        <v>VICTORIA LUBOWIDZ 6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8">
      <c r="A60" s="47">
        <v>27</v>
      </c>
      <c r="B60" s="51" t="str">
        <f>VLOOKUP(H60,'Lista Zespołów'!$A$4:$E$99,3,FALSE)</f>
        <v>ATENA WARSZAWA 2</v>
      </c>
      <c r="C60" s="54" t="s">
        <v>21</v>
      </c>
      <c r="D60" s="51" t="str">
        <f>VLOOKUP(J60,'Lista Zespołów'!$A$4:$E$99,3,FALSE)</f>
        <v>SMS WARSZAWA 2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>UKS LESZNOWOLA 10</v>
      </c>
      <c r="C61" s="85" t="s">
        <v>21</v>
      </c>
      <c r="D61" s="51" t="str">
        <f>VLOOKUP(J61,'Lista Zespołów'!$A$4:$E$99,3,FALSE)</f>
        <v>OLIMPIA WĘGRÓW 2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="55" zoomScaleNormal="55" workbookViewId="0" topLeftCell="B69">
      <selection activeCell="F81" sqref="F81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37</v>
      </c>
      <c r="G3" s="71" t="s">
        <v>38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43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44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45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46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47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48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88" t="s">
        <v>49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88" t="s">
        <v>50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51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52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53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54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55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56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88" t="s">
        <v>36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88" t="s">
        <v>57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58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34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59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60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61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62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88" t="s">
        <v>32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88" t="s">
        <v>63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33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64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65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66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67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68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88" t="s">
        <v>69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88" t="s">
        <v>35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7" t="s">
        <v>70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88" t="s">
        <v>71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88" t="s">
        <v>72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88" t="s">
        <v>73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88" t="s">
        <v>74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88" t="s">
        <v>75</v>
      </c>
      <c r="D41" s="56" t="s">
        <v>24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88" t="s">
        <v>76</v>
      </c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88" t="s">
        <v>77</v>
      </c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7" t="s">
        <v>78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88" t="s">
        <v>79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88" t="s">
        <v>80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88" t="s">
        <v>41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88" t="s">
        <v>81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88" t="s">
        <v>82</v>
      </c>
      <c r="D49" s="56" t="s">
        <v>25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76">
        <v>47</v>
      </c>
      <c r="C50" s="88" t="s">
        <v>83</v>
      </c>
      <c r="D50" s="75" t="s">
        <v>25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88" t="s">
        <v>84</v>
      </c>
      <c r="D51" s="75" t="s">
        <v>25</v>
      </c>
      <c r="E51" s="75">
        <v>8</v>
      </c>
    </row>
    <row r="52" spans="1:7" ht="26.4" thickBot="1">
      <c r="A52" s="6" t="str">
        <f>'Lista Zespołów'!$D52&amp;'Lista Zespołów'!$E52</f>
        <v>G1</v>
      </c>
      <c r="B52" s="80">
        <v>49</v>
      </c>
      <c r="C52" s="87" t="s">
        <v>85</v>
      </c>
      <c r="D52" s="81" t="s">
        <v>26</v>
      </c>
      <c r="E52" s="81">
        <v>1</v>
      </c>
      <c r="F52" s="79"/>
      <c r="G52" s="79"/>
    </row>
    <row r="53" spans="1:5" ht="26.4" thickBot="1">
      <c r="A53" s="56" t="str">
        <f>'Lista Zespołów'!$D53&amp;'Lista Zespołów'!$E53</f>
        <v>G2</v>
      </c>
      <c r="B53" s="76">
        <v>50</v>
      </c>
      <c r="C53" s="88" t="s">
        <v>86</v>
      </c>
      <c r="D53" s="56" t="s">
        <v>26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88" t="s">
        <v>87</v>
      </c>
      <c r="D54" s="56" t="s">
        <v>26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52</v>
      </c>
      <c r="C55" s="88" t="s">
        <v>88</v>
      </c>
      <c r="D55" s="56" t="s">
        <v>26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76">
        <v>53</v>
      </c>
      <c r="C56" s="88" t="s">
        <v>89</v>
      </c>
      <c r="D56" s="56" t="s">
        <v>26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88" t="s">
        <v>90</v>
      </c>
      <c r="D57" s="56" t="s">
        <v>26</v>
      </c>
      <c r="E57" s="56">
        <v>6</v>
      </c>
    </row>
    <row r="58" spans="1:5" ht="26.4" thickBot="1">
      <c r="A58" s="75" t="str">
        <f>'Lista Zespołów'!$D58&amp;'Lista Zespołów'!$E58</f>
        <v>G7</v>
      </c>
      <c r="B58" s="76">
        <v>55</v>
      </c>
      <c r="C58" s="88" t="s">
        <v>91</v>
      </c>
      <c r="D58" s="75" t="s">
        <v>26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88" t="s">
        <v>92</v>
      </c>
      <c r="D59" s="75" t="s">
        <v>26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7" t="s">
        <v>93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88" t="s">
        <v>94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88" t="s">
        <v>95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88" t="s">
        <v>96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88" t="s">
        <v>97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88" t="s">
        <v>98</v>
      </c>
      <c r="D65" s="56" t="s">
        <v>27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63</v>
      </c>
      <c r="C66" s="88" t="s">
        <v>99</v>
      </c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88" t="s">
        <v>39</v>
      </c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7" t="s">
        <v>100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88" t="s">
        <v>40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88" t="s">
        <v>101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88" t="s">
        <v>102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88" t="s">
        <v>103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88" t="s">
        <v>104</v>
      </c>
      <c r="D73" s="75" t="s">
        <v>28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71</v>
      </c>
      <c r="C74" s="88" t="s">
        <v>105</v>
      </c>
      <c r="D74" s="75" t="s">
        <v>28</v>
      </c>
      <c r="E74" s="75">
        <v>7</v>
      </c>
    </row>
    <row r="75" spans="1:5" ht="26.4" thickBot="1">
      <c r="A75" s="56" t="str">
        <f>'Lista Zespołów'!$D75&amp;'Lista Zespołów'!$E75</f>
        <v>I8</v>
      </c>
      <c r="B75" s="76">
        <v>72</v>
      </c>
      <c r="C75" s="1" t="s">
        <v>113</v>
      </c>
      <c r="D75" s="56" t="s">
        <v>28</v>
      </c>
      <c r="E75" s="56">
        <v>8</v>
      </c>
    </row>
    <row r="76" spans="1:7" ht="26.4" thickBot="1">
      <c r="A76" s="56" t="str">
        <f>'Lista Zespołów'!$D76&amp;'Lista Zespołów'!$E76</f>
        <v>J1</v>
      </c>
      <c r="B76" s="77">
        <v>73</v>
      </c>
      <c r="C76" s="87" t="s">
        <v>106</v>
      </c>
      <c r="D76" s="78" t="s">
        <v>29</v>
      </c>
      <c r="E76" s="78">
        <v>1</v>
      </c>
      <c r="F76" s="79"/>
      <c r="G76" s="79"/>
    </row>
    <row r="77" spans="1:5" ht="26.4" thickBot="1">
      <c r="A77" s="56" t="str">
        <f>'Lista Zespołów'!$D77&amp;'Lista Zespołów'!$E77</f>
        <v>J2</v>
      </c>
      <c r="B77" s="76">
        <v>74</v>
      </c>
      <c r="C77" s="88" t="s">
        <v>107</v>
      </c>
      <c r="D77" s="56" t="s">
        <v>29</v>
      </c>
      <c r="E77" s="56">
        <v>2</v>
      </c>
    </row>
    <row r="78" spans="1:5" ht="26.4" thickBot="1">
      <c r="A78" s="56" t="str">
        <f>'Lista Zespołów'!$D78&amp;'Lista Zespołów'!$E78</f>
        <v>J3</v>
      </c>
      <c r="B78" s="76">
        <v>75</v>
      </c>
      <c r="C78" s="88" t="s">
        <v>108</v>
      </c>
      <c r="D78" s="56" t="s">
        <v>29</v>
      </c>
      <c r="E78" s="56">
        <v>3</v>
      </c>
    </row>
    <row r="79" spans="1:5" ht="26.4" thickBot="1">
      <c r="A79" s="56" t="str">
        <f>'Lista Zespołów'!$D79&amp;'Lista Zespołów'!$E79</f>
        <v>J4</v>
      </c>
      <c r="B79" s="76">
        <v>76</v>
      </c>
      <c r="C79" s="88" t="s">
        <v>109</v>
      </c>
      <c r="D79" s="56" t="s">
        <v>29</v>
      </c>
      <c r="E79" s="56">
        <v>4</v>
      </c>
    </row>
    <row r="80" spans="1:5" ht="26.4" thickBot="1">
      <c r="A80" s="56" t="str">
        <f>'Lista Zespołów'!$D80&amp;'Lista Zespołów'!$E80</f>
        <v>J5</v>
      </c>
      <c r="B80" s="5">
        <v>77</v>
      </c>
      <c r="C80" s="88" t="s">
        <v>110</v>
      </c>
      <c r="D80" s="56" t="s">
        <v>29</v>
      </c>
      <c r="E80" s="56">
        <v>5</v>
      </c>
    </row>
    <row r="81" spans="1:5" ht="26.4" thickBot="1">
      <c r="A81" s="75" t="str">
        <f>'Lista Zespołów'!$D81&amp;'Lista Zespołów'!$E81</f>
        <v>J6</v>
      </c>
      <c r="B81" s="76">
        <v>78</v>
      </c>
      <c r="C81" s="88" t="s">
        <v>111</v>
      </c>
      <c r="D81" s="75" t="s">
        <v>29</v>
      </c>
      <c r="E81" s="75">
        <v>6</v>
      </c>
    </row>
    <row r="82" spans="1:5" ht="26.4" thickBot="1">
      <c r="A82" s="75" t="str">
        <f>'Lista Zespołów'!$D82&amp;'Lista Zespołów'!$E82</f>
        <v>J7</v>
      </c>
      <c r="B82" s="76">
        <v>79</v>
      </c>
      <c r="C82" s="88" t="s">
        <v>112</v>
      </c>
      <c r="D82" s="75" t="s">
        <v>29</v>
      </c>
      <c r="E82" s="75">
        <v>7</v>
      </c>
    </row>
    <row r="83" spans="1:5" ht="26.4" thickBot="1">
      <c r="A83" s="56" t="str">
        <f>'Lista Zespołów'!$D83&amp;'Lista Zespołów'!$E83</f>
        <v>J8</v>
      </c>
      <c r="B83" s="76">
        <v>80</v>
      </c>
      <c r="C83" s="88"/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 t="s">
        <v>42</v>
      </c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9">
      <selection activeCell="P17" sqref="P17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5" t="str">
        <f>_XLNM.CRITERIA</f>
        <v>B</v>
      </c>
      <c r="L3" s="96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84</v>
      </c>
      <c r="H4" s="34">
        <f>SUM(C$17:C$27)</f>
        <v>76</v>
      </c>
      <c r="I4" s="35">
        <f aca="true" t="shared" si="2" ref="I4:I7">_xlfn.IFERROR(G4/H4,0)</f>
        <v>1.105263157894737</v>
      </c>
      <c r="K4" s="96"/>
      <c r="L4" s="96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MUKS KRÓTKA 1</v>
      </c>
      <c r="C5" s="30">
        <f t="shared" si="0"/>
        <v>14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7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7</v>
      </c>
      <c r="G5" s="31">
        <f>SUM(F$17:F$27)</f>
        <v>105</v>
      </c>
      <c r="H5" s="31">
        <f>SUM(E$17:E$27)</f>
        <v>43</v>
      </c>
      <c r="I5" s="32">
        <f t="shared" si="2"/>
        <v>2.441860465116279</v>
      </c>
      <c r="K5" s="96"/>
      <c r="L5" s="96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METRO WARSZAWA 1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SUM(H$17:H$27)</f>
        <v>91</v>
      </c>
      <c r="H6" s="34">
        <f>SUM(G$17:G$27)</f>
        <v>60</v>
      </c>
      <c r="I6" s="35">
        <f t="shared" si="2"/>
        <v>1.5166666666666666</v>
      </c>
      <c r="K6" s="96"/>
      <c r="L6" s="96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UKS LESZNOWOLA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SUM(J$17:J$27)</f>
        <v>95</v>
      </c>
      <c r="H7" s="31">
        <f>SUM(I$17:I$27)</f>
        <v>95</v>
      </c>
      <c r="I7" s="32">
        <f t="shared" si="2"/>
        <v>1</v>
      </c>
      <c r="K7" s="96"/>
      <c r="L7" s="96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NIKE OSTROŁEKA 1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78</v>
      </c>
      <c r="H8" s="34">
        <f>SUM(K$17:K$27)</f>
        <v>60</v>
      </c>
      <c r="I8" s="35">
        <f>_xlfn.IFERROR(G8/H8,0)</f>
        <v>1.3</v>
      </c>
      <c r="K8" s="96"/>
      <c r="L8" s="96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VICTORIA LUBOWIDZ 1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SUM(N$17:N$27)</f>
        <v>54</v>
      </c>
      <c r="H9" s="31">
        <f>SUM(M$17:M$27)</f>
        <v>106</v>
      </c>
      <c r="I9" s="32">
        <f aca="true" t="shared" si="7" ref="I9">_xlfn.IFERROR(G9/H9,0)</f>
        <v>0.5094339622641509</v>
      </c>
      <c r="K9" s="96"/>
      <c r="L9" s="96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SĘP ŻELECHÓW 1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SUM(P$17:P$27)</f>
        <v>72</v>
      </c>
      <c r="H10" s="34">
        <f>SUM(O$17:O$27)</f>
        <v>107</v>
      </c>
      <c r="I10" s="35">
        <f>_xlfn.IFERROR(G10/H10,0)</f>
        <v>0.6728971962616822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3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67</v>
      </c>
      <c r="H11" s="31">
        <f>SUM(Q$17:Q$27)</f>
        <v>99</v>
      </c>
      <c r="I11" s="32">
        <f aca="true" t="shared" si="10" ref="I11">_xlfn.IFERROR(G11/H11,0)</f>
        <v>0.6767676767676768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DĘBINA NIEPORĘT 1</v>
      </c>
      <c r="D16" s="92"/>
      <c r="E16" s="91" t="str">
        <f>VLOOKUP($B$1&amp;E15,'Lista Zespołów'!$A$4:$E$99,3,FALSE)</f>
        <v>MUKS KRÓTKA 1</v>
      </c>
      <c r="F16" s="92"/>
      <c r="G16" s="91" t="str">
        <f>VLOOKUP($B$1&amp;G15,'Lista Zespołów'!$A$4:$E$99,3,FALSE)</f>
        <v>METRO WARSZAWA 1</v>
      </c>
      <c r="H16" s="92"/>
      <c r="I16" s="91" t="str">
        <f>VLOOKUP($B$1&amp;I15,'Lista Zespołów'!$A$4:$E$99,3,FALSE)</f>
        <v>UKS LESZNOWOLA 2</v>
      </c>
      <c r="J16" s="92"/>
      <c r="K16" s="101" t="str">
        <f>VLOOKUP($B$1&amp;K15,'Lista Zespołów'!$A$4:$E$99,3,FALSE)</f>
        <v>NIKE OSTROŁEKA 1</v>
      </c>
      <c r="L16" s="102"/>
      <c r="M16" s="91" t="str">
        <f>VLOOKUP($B$1&amp;M15,'Lista Zespołów'!$A$4:$E$99,3,FALSE)</f>
        <v>VICTORIA LUBOWIDZ 1</v>
      </c>
      <c r="N16" s="92"/>
      <c r="O16" s="91" t="str">
        <f>VLOOKUP($B$1&amp;O15,'Lista Zespołów'!$A$4:$E$99,3,FALSE)</f>
        <v>SĘP ŻELECHÓW 1</v>
      </c>
      <c r="P16" s="92"/>
      <c r="Q16" s="91" t="str">
        <f>VLOOKUP($B$1&amp;Q15,'Lista Zespołów'!$A$4:$E$99,3,FALSE)</f>
        <v>UKS LESZNOWOLA 3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DĘBINA NIEPORĘT 1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15</v>
      </c>
      <c r="H17" s="27">
        <v>9</v>
      </c>
      <c r="I17" s="17">
        <v>15</v>
      </c>
      <c r="J17" s="27">
        <v>12</v>
      </c>
      <c r="K17" s="17">
        <v>0</v>
      </c>
      <c r="L17" s="27">
        <v>15</v>
      </c>
      <c r="M17" s="17">
        <v>15</v>
      </c>
      <c r="N17" s="27">
        <v>6</v>
      </c>
      <c r="O17" s="17">
        <v>15</v>
      </c>
      <c r="P17" s="27">
        <v>8</v>
      </c>
      <c r="Q17" s="17">
        <v>15</v>
      </c>
      <c r="R17" s="27">
        <v>11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KRÓTKA 1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6</v>
      </c>
      <c r="K18" s="21">
        <v>15</v>
      </c>
      <c r="L18" s="28">
        <v>10</v>
      </c>
      <c r="M18" s="21">
        <v>15</v>
      </c>
      <c r="N18" s="28">
        <v>4</v>
      </c>
      <c r="O18" s="21">
        <v>15</v>
      </c>
      <c r="P18" s="28">
        <v>6</v>
      </c>
      <c r="Q18" s="21">
        <v>15</v>
      </c>
      <c r="R18" s="28">
        <v>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1</v>
      </c>
      <c r="C19" s="65">
        <f>IF(H17="","",H17)</f>
        <v>9</v>
      </c>
      <c r="D19" s="68">
        <f>IF(G17="","",G17)</f>
        <v>15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16</v>
      </c>
      <c r="J19" s="27">
        <v>14</v>
      </c>
      <c r="K19" s="17">
        <v>15</v>
      </c>
      <c r="L19" s="27">
        <v>2</v>
      </c>
      <c r="M19" s="17">
        <v>15</v>
      </c>
      <c r="N19" s="27">
        <v>4</v>
      </c>
      <c r="O19" s="17">
        <v>15</v>
      </c>
      <c r="P19" s="27">
        <v>2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LESZNOWOLA 2</v>
      </c>
      <c r="C20" s="66">
        <f>IF(J17="","",J17)</f>
        <v>12</v>
      </c>
      <c r="D20" s="67">
        <f>IF(I17="","",I17)</f>
        <v>15</v>
      </c>
      <c r="E20" s="66">
        <f>IF(J18="","",J18)</f>
        <v>6</v>
      </c>
      <c r="F20" s="67">
        <f>IF(I18="","",I18)</f>
        <v>15</v>
      </c>
      <c r="G20" s="66">
        <f>IF(J19="","",J19)</f>
        <v>14</v>
      </c>
      <c r="H20" s="67">
        <f>IF(I19="","",I19)</f>
        <v>16</v>
      </c>
      <c r="I20" s="24" t="s">
        <v>16</v>
      </c>
      <c r="J20" s="25" t="s">
        <v>16</v>
      </c>
      <c r="K20" s="21">
        <v>15</v>
      </c>
      <c r="L20" s="28">
        <v>6</v>
      </c>
      <c r="M20" s="21">
        <v>15</v>
      </c>
      <c r="N20" s="28">
        <v>10</v>
      </c>
      <c r="O20" s="21">
        <v>18</v>
      </c>
      <c r="P20" s="28">
        <v>20</v>
      </c>
      <c r="Q20" s="21">
        <v>15</v>
      </c>
      <c r="R20" s="28">
        <v>13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NIKE OSTROŁEKA 1</v>
      </c>
      <c r="C21" s="66">
        <f>IF(L17="","",L17)</f>
        <v>15</v>
      </c>
      <c r="D21" s="67">
        <f>IF(K17="","",K17)</f>
        <v>0</v>
      </c>
      <c r="E21" s="66">
        <f>IF(L18="","",L18)</f>
        <v>10</v>
      </c>
      <c r="F21" s="67">
        <f>IF(K18="","",K18)</f>
        <v>15</v>
      </c>
      <c r="G21" s="66">
        <f>IF(L19="","",L19)</f>
        <v>2</v>
      </c>
      <c r="H21" s="67">
        <f>IF(K19="","",K19)</f>
        <v>15</v>
      </c>
      <c r="I21" s="66">
        <f>IF(L20="","",L20)</f>
        <v>6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3</v>
      </c>
      <c r="O21" s="17">
        <v>15</v>
      </c>
      <c r="P21" s="27">
        <v>5</v>
      </c>
      <c r="Q21" s="17">
        <v>15</v>
      </c>
      <c r="R21" s="27">
        <v>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VICTORIA LUBOWIDZ 1</v>
      </c>
      <c r="C22" s="66">
        <f>IF(N17="","",N17)</f>
        <v>6</v>
      </c>
      <c r="D22" s="67">
        <f>IF(M17="","",M17)</f>
        <v>15</v>
      </c>
      <c r="E22" s="66">
        <f>IF(N18="","",N18)</f>
        <v>4</v>
      </c>
      <c r="F22" s="67">
        <f>IF(M18="","",M18)</f>
        <v>15</v>
      </c>
      <c r="G22" s="66">
        <f>IF(N19="","",N19)</f>
        <v>4</v>
      </c>
      <c r="H22" s="67">
        <f>IF(M19="","",M19)</f>
        <v>15</v>
      </c>
      <c r="I22" s="66">
        <f>IF(N20="","",N20)</f>
        <v>10</v>
      </c>
      <c r="J22" s="67">
        <f>IF(M20="","",M20)</f>
        <v>15</v>
      </c>
      <c r="K22" s="66">
        <f>IF(N21="","",N21)</f>
        <v>3</v>
      </c>
      <c r="L22" s="67">
        <f>IF(M21="","",M21)</f>
        <v>15</v>
      </c>
      <c r="M22" s="24" t="s">
        <v>16</v>
      </c>
      <c r="N22" s="55" t="s">
        <v>16</v>
      </c>
      <c r="O22" s="21">
        <v>18</v>
      </c>
      <c r="P22" s="28">
        <v>16</v>
      </c>
      <c r="Q22" s="21">
        <v>9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SĘP ŻELECHÓW 1</v>
      </c>
      <c r="C23" s="66">
        <f>IF(P17="","",P17)</f>
        <v>8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2</v>
      </c>
      <c r="H23" s="67">
        <f>IF(O19="","",O19)</f>
        <v>15</v>
      </c>
      <c r="I23" s="66">
        <f>IF(P20="","",P20)</f>
        <v>20</v>
      </c>
      <c r="J23" s="67">
        <f>IF(O20="","",O20)</f>
        <v>18</v>
      </c>
      <c r="K23" s="66">
        <f>IF(P21="","",P21)</f>
        <v>5</v>
      </c>
      <c r="L23" s="67">
        <f>IF(O21="","",O21)</f>
        <v>15</v>
      </c>
      <c r="M23" s="66">
        <f>IF(P22="","",P22)</f>
        <v>16</v>
      </c>
      <c r="N23" s="67">
        <f>IF(O22="","",O22)</f>
        <v>18</v>
      </c>
      <c r="O23" s="24" t="s">
        <v>16</v>
      </c>
      <c r="P23" s="55" t="s">
        <v>16</v>
      </c>
      <c r="Q23" s="17">
        <v>15</v>
      </c>
      <c r="R23" s="83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3</v>
      </c>
      <c r="C24" s="66">
        <f>IF(R17="","",R17)</f>
        <v>11</v>
      </c>
      <c r="D24" s="67">
        <f>IF(Q17="","",Q17)</f>
        <v>15</v>
      </c>
      <c r="E24" s="66">
        <f>IF(R18="","",R18)</f>
        <v>2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13</v>
      </c>
      <c r="J24" s="67">
        <f>IF(Q20="","",Q20)</f>
        <v>15</v>
      </c>
      <c r="K24" s="66">
        <f>IF(R21="","",R21)</f>
        <v>7</v>
      </c>
      <c r="L24" s="67">
        <f>IF(Q21="","",Q21)</f>
        <v>15</v>
      </c>
      <c r="M24" s="66">
        <f>IF(R22="","",R22)</f>
        <v>15</v>
      </c>
      <c r="N24" s="67">
        <f>IF(Q22="","",Q22)</f>
        <v>9</v>
      </c>
      <c r="O24" s="66">
        <f>IF(R23="","",R23)</f>
        <v>11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DĘBINA NIEPORĘT 1</v>
      </c>
      <c r="C28" s="52" t="s">
        <v>21</v>
      </c>
      <c r="D28" s="51" t="str">
        <f>VLOOKUP(J28,'Lista Zespołów'!$A$4:$E$99,3,FALSE)</f>
        <v>UKS LESZNOWOLA 3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MUKS KRÓTKA 1</v>
      </c>
      <c r="C29" s="52" t="s">
        <v>21</v>
      </c>
      <c r="D29" s="51" t="str">
        <f>VLOOKUP(J29,'Lista Zespołów'!$A$4:$E$99,3,FALSE)</f>
        <v>SĘP ŻELECHÓW 1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METRO WARSZAWA 1</v>
      </c>
      <c r="C30" s="52" t="s">
        <v>21</v>
      </c>
      <c r="D30" s="51" t="str">
        <f>VLOOKUP(J30,'Lista Zespołów'!$A$4:$E$99,3,FALSE)</f>
        <v>VICTORIA LUBOWIDZ 1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UKS LESZNOWOLA 2</v>
      </c>
      <c r="C31" s="52" t="s">
        <v>21</v>
      </c>
      <c r="D31" s="51" t="str">
        <f>VLOOKUP(J31,'Lista Zespołów'!$A$4:$E$99,3,FALSE)</f>
        <v>NIKE OSTROŁEKA 1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3</v>
      </c>
      <c r="C33" s="52" t="s">
        <v>21</v>
      </c>
      <c r="D33" s="51" t="str">
        <f>VLOOKUP(J33,'Lista Zespołów'!$A$4:$E$99,3,FALSE)</f>
        <v>NIKE OSTROŁEKA 1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VICTORIA LUBOWIDZ 1</v>
      </c>
      <c r="C34" s="52" t="s">
        <v>21</v>
      </c>
      <c r="D34" s="51" t="str">
        <f>VLOOKUP(J34,'Lista Zespołów'!$A$4:$E$99,3,FALSE)</f>
        <v>UKS LESZNOWOLA 2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SĘP ŻELECHÓW 1</v>
      </c>
      <c r="C35" s="52" t="s">
        <v>21</v>
      </c>
      <c r="D35" s="51" t="str">
        <f>VLOOKUP(J35,'Lista Zespołów'!$A$4:$E$99,3,FALSE)</f>
        <v>METRO WARSZAWA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DĘBINA NIEPORĘT 1</v>
      </c>
      <c r="C36" s="52" t="s">
        <v>21</v>
      </c>
      <c r="D36" s="51" t="str">
        <f>VLOOKUP(J36,'Lista Zespołów'!$A$4:$E$99,3,FALSE)</f>
        <v>MUKS KRÓTKA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KRÓTKA 1</v>
      </c>
      <c r="C38" s="52" t="s">
        <v>21</v>
      </c>
      <c r="D38" s="51" t="str">
        <f>VLOOKUP(J38,'Lista Zespołów'!$A$4:$E$99,3,FALSE)</f>
        <v>UKS LESZNOWOLA 3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METRO WARSZAWA 1</v>
      </c>
      <c r="C39" s="52" t="s">
        <v>21</v>
      </c>
      <c r="D39" s="51" t="str">
        <f>VLOOKUP(J39,'Lista Zespołów'!$A$4:$E$99,3,FALSE)</f>
        <v>DĘBINA NIEPORĘT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UKS LESZNOWOLA 2</v>
      </c>
      <c r="C40" s="52" t="s">
        <v>21</v>
      </c>
      <c r="D40" s="51" t="str">
        <f>VLOOKUP(J40,'Lista Zespołów'!$A$4:$E$99,3,FALSE)</f>
        <v>SĘP ŻELECHÓW 1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NIKE OSTROŁEKA 1</v>
      </c>
      <c r="C41" s="52" t="s">
        <v>21</v>
      </c>
      <c r="D41" s="51" t="str">
        <f>VLOOKUP(J41,'Lista Zespołów'!$A$4:$E$99,3,FALSE)</f>
        <v>VICTORIA LUBOWIDZ 1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3</v>
      </c>
      <c r="C43" s="52" t="s">
        <v>21</v>
      </c>
      <c r="D43" s="51" t="str">
        <f>VLOOKUP(J43,'Lista Zespołów'!$A$4:$E$99,3,FALSE)</f>
        <v>VICTORIA LUBOWIDZ 1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SĘP ŻELECHÓW 1</v>
      </c>
      <c r="C44" s="52" t="s">
        <v>21</v>
      </c>
      <c r="D44" s="51" t="str">
        <f>VLOOKUP(J44,'Lista Zespołów'!$A$4:$E$99,3,FALSE)</f>
        <v>NIKE OSTROŁEKA 1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DĘBINA NIEPORĘT 1</v>
      </c>
      <c r="C45" s="54" t="s">
        <v>21</v>
      </c>
      <c r="D45" s="51" t="str">
        <f>VLOOKUP(J45,'Lista Zespołów'!$A$4:$E$99,3,FALSE)</f>
        <v>UKS LESZNOWOLA 2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MUKS KRÓTKA 1</v>
      </c>
      <c r="C46" s="54" t="s">
        <v>21</v>
      </c>
      <c r="D46" s="51" t="str">
        <f>VLOOKUP(J46,'Lista Zespołów'!$A$4:$E$99,3,FALSE)</f>
        <v>METRO WARSZAWA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1</v>
      </c>
      <c r="C48" s="52" t="s">
        <v>21</v>
      </c>
      <c r="D48" s="51" t="str">
        <f>VLOOKUP(J48,'Lista Zespołów'!$A$4:$E$99,3,FALSE)</f>
        <v>UKS LESZNOWOLA 3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UKS LESZNOWOLA 2</v>
      </c>
      <c r="C49" s="54" t="s">
        <v>21</v>
      </c>
      <c r="D49" s="51" t="str">
        <f>VLOOKUP(J49,'Lista Zespołów'!$A$4:$E$99,3,FALSE)</f>
        <v>MUKS KRÓTKA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NIKE OSTROŁEKA 1</v>
      </c>
      <c r="C50" s="54" t="s">
        <v>21</v>
      </c>
      <c r="D50" s="51" t="str">
        <f>VLOOKUP(J50,'Lista Zespołów'!$A$4:$E$99,3,FALSE)</f>
        <v>DĘBINA NIEPORĘT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VICTORIA LUBOWIDZ 1</v>
      </c>
      <c r="C51" s="85" t="s">
        <v>21</v>
      </c>
      <c r="D51" s="51" t="str">
        <f>VLOOKUP(J51,'Lista Zespołów'!$A$4:$E$99,3,FALSE)</f>
        <v>SĘP ŻELECHÓW 1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3</v>
      </c>
      <c r="C53" s="52" t="s">
        <v>21</v>
      </c>
      <c r="D53" s="51" t="str">
        <f>VLOOKUP(J53,'Lista Zespołów'!$A$4:$E$99,3,FALSE)</f>
        <v>SĘP ŻELECHÓW 1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DĘBINA NIEPORĘT 1</v>
      </c>
      <c r="C54" s="54" t="s">
        <v>21</v>
      </c>
      <c r="D54" s="51" t="str">
        <f>VLOOKUP(J54,'Lista Zespołów'!$A$4:$E$99,3,FALSE)</f>
        <v>VICTORIA LUBOWIDZ 1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MUKS KRÓTKA 1</v>
      </c>
      <c r="C55" s="54" t="s">
        <v>21</v>
      </c>
      <c r="D55" s="51" t="str">
        <f>VLOOKUP(J55,'Lista Zespołów'!$A$4:$E$99,3,FALSE)</f>
        <v>NIKE OSTROŁEKA 1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METRO WARSZAWA 1</v>
      </c>
      <c r="C56" s="85" t="s">
        <v>21</v>
      </c>
      <c r="D56" s="51" t="str">
        <f>VLOOKUP(J56,'Lista Zespołów'!$A$4:$E$99,3,FALSE)</f>
        <v>UKS LESZNOWOLA 2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LESZNOWOLA 2</v>
      </c>
      <c r="C58" s="52" t="s">
        <v>21</v>
      </c>
      <c r="D58" s="51" t="str">
        <f>VLOOKUP(J58,'Lista Zespołów'!$A$4:$E$99,3,FALSE)</f>
        <v>UKS LESZNOWOLA 3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NIKE OSTROŁEKA 1</v>
      </c>
      <c r="C59" s="54" t="s">
        <v>21</v>
      </c>
      <c r="D59" s="51" t="str">
        <f>VLOOKUP(J59,'Lista Zespołów'!$A$4:$E$99,3,FALSE)</f>
        <v>METRO WARSZAWA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VICTORIA LUBOWIDZ 1</v>
      </c>
      <c r="C60" s="54" t="s">
        <v>21</v>
      </c>
      <c r="D60" s="51" t="str">
        <f>VLOOKUP(J60,'Lista Zespołów'!$A$4:$E$99,3,FALSE)</f>
        <v>MUKS KRÓTKA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SĘP ŻELECHÓW 1</v>
      </c>
      <c r="C61" s="85" t="s">
        <v>21</v>
      </c>
      <c r="D61" s="51" t="str">
        <f>VLOOKUP(J61,'Lista Zespołów'!$A$4:$E$99,3,FALSE)</f>
        <v>DĘBINA NIEPORĘT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9">
      <selection activeCell="P17" sqref="P17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C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97</v>
      </c>
      <c r="H4" s="34">
        <f>SUM(C$17:C$27)</f>
        <v>64</v>
      </c>
      <c r="I4" s="35">
        <f aca="true" t="shared" si="2" ref="I4:I7">_xlfn.IFERROR(G4/H4,0)</f>
        <v>1.515625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NIKE OSTROŁĘKA 5</v>
      </c>
      <c r="C5" s="30">
        <f t="shared" si="0"/>
        <v>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6</v>
      </c>
      <c r="F5" s="31">
        <f t="shared" si="1"/>
        <v>7</v>
      </c>
      <c r="G5" s="31">
        <f>SUM(F$17:F$27)</f>
        <v>64</v>
      </c>
      <c r="H5" s="31">
        <f>SUM(E$17:E$27)</f>
        <v>94</v>
      </c>
      <c r="I5" s="32">
        <f t="shared" si="2"/>
        <v>0.6808510638297872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84</v>
      </c>
      <c r="H6" s="34">
        <f>SUM(G$17:G$27)</f>
        <v>78</v>
      </c>
      <c r="I6" s="35">
        <f t="shared" si="2"/>
        <v>1.0769230769230769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MIŃSK MAZ.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SUM(J$17:J$27)</f>
        <v>55</v>
      </c>
      <c r="H7" s="31">
        <f>SUM(I$17:I$27)</f>
        <v>98</v>
      </c>
      <c r="I7" s="32">
        <f t="shared" si="2"/>
        <v>0.5612244897959183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SMS WARSZAWA 3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SUM(L$17:L$27)</f>
        <v>99</v>
      </c>
      <c r="H8" s="34">
        <f>SUM(K$17:K$27)</f>
        <v>77</v>
      </c>
      <c r="I8" s="35">
        <f>_xlfn.IFERROR(G8/H8,0)</f>
        <v>1.2857142857142858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RADOMKA RADOM 2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SUM(N$17:N$27)</f>
        <v>96</v>
      </c>
      <c r="H9" s="31">
        <f>SUM(M$17:M$27)</f>
        <v>64</v>
      </c>
      <c r="I9" s="32">
        <f aca="true" t="shared" si="7" ref="I9">_xlfn.IFERROR(G9/H9,0)</f>
        <v>1.5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NIKE OSTROŁĘKA 2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SUM(P$17:P$27)</f>
        <v>81</v>
      </c>
      <c r="H10" s="34">
        <f>SUM(O$17:O$27)</f>
        <v>88</v>
      </c>
      <c r="I10" s="35">
        <f>_xlfn.IFERROR(G10/H10,0)</f>
        <v>0.9204545454545454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VICTORIA LUBOWIDZ 3</v>
      </c>
      <c r="C11" s="30">
        <f aca="true" t="shared" si="8" ref="C11">D11*$E$1+E11*$G$1</f>
        <v>6</v>
      </c>
      <c r="D11" s="86">
        <f t="shared" si="3"/>
        <v>3</v>
      </c>
      <c r="E11" s="86">
        <f t="shared" si="4"/>
        <v>4</v>
      </c>
      <c r="F11" s="31">
        <f aca="true" t="shared" si="9" ref="F11">E11+D11</f>
        <v>7</v>
      </c>
      <c r="G11" s="31">
        <f>SUM(R$17:R$27)</f>
        <v>79</v>
      </c>
      <c r="H11" s="31">
        <f>SUM(Q$17:Q$27)</f>
        <v>92</v>
      </c>
      <c r="I11" s="32">
        <f aca="true" t="shared" si="10" ref="I11">_xlfn.IFERROR(G11/H11,0)</f>
        <v>0.8586956521739131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ISKRA WARSZAWA 1</v>
      </c>
      <c r="D16" s="92"/>
      <c r="E16" s="91" t="str">
        <f>VLOOKUP($B$1&amp;E15,'Lista Zespołów'!$A$4:$E$99,3,FALSE)</f>
        <v>NIKE OSTROŁĘKA 5</v>
      </c>
      <c r="F16" s="92"/>
      <c r="G16" s="91" t="str">
        <f>VLOOKUP($B$1&amp;G15,'Lista Zespołów'!$A$4:$E$99,3,FALSE)</f>
        <v>OLIMP TŁUSZCZ 1</v>
      </c>
      <c r="H16" s="92"/>
      <c r="I16" s="91" t="str">
        <f>VLOOKUP($B$1&amp;I15,'Lista Zespołów'!$A$4:$E$99,3,FALSE)</f>
        <v>OLIMP MIŃSK MAZ. 2</v>
      </c>
      <c r="J16" s="92"/>
      <c r="K16" s="101" t="str">
        <f>VLOOKUP($B$1&amp;K15,'Lista Zespołów'!$A$4:$E$99,3,FALSE)</f>
        <v>SMS WARSZAWA 3</v>
      </c>
      <c r="L16" s="102"/>
      <c r="M16" s="91" t="str">
        <f>VLOOKUP($B$1&amp;M15,'Lista Zespołów'!$A$4:$E$99,3,FALSE)</f>
        <v>RADOMKA RADOM 2</v>
      </c>
      <c r="N16" s="92"/>
      <c r="O16" s="91" t="str">
        <f>VLOOKUP($B$1&amp;O15,'Lista Zespołów'!$A$4:$E$99,3,FALSE)</f>
        <v>NIKE OSTROŁĘKA 2</v>
      </c>
      <c r="P16" s="92"/>
      <c r="Q16" s="91" t="str">
        <f>VLOOKUP($B$1&amp;Q15,'Lista Zespołów'!$A$4:$E$99,3,FALSE)</f>
        <v>VICTORIA LUBOWIDZ 3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ISKRA WARSZAWA 1</v>
      </c>
      <c r="C17" s="22" t="s">
        <v>16</v>
      </c>
      <c r="D17" s="23" t="s">
        <v>16</v>
      </c>
      <c r="E17" s="17">
        <v>15</v>
      </c>
      <c r="F17" s="27">
        <v>1</v>
      </c>
      <c r="G17" s="17">
        <v>12</v>
      </c>
      <c r="H17" s="27">
        <v>15</v>
      </c>
      <c r="I17" s="17">
        <v>15</v>
      </c>
      <c r="J17" s="27">
        <v>7</v>
      </c>
      <c r="K17" s="17">
        <v>15</v>
      </c>
      <c r="L17" s="27">
        <v>8</v>
      </c>
      <c r="M17" s="17">
        <v>15</v>
      </c>
      <c r="N17" s="27">
        <v>13</v>
      </c>
      <c r="O17" s="17">
        <v>15</v>
      </c>
      <c r="P17" s="27">
        <v>5</v>
      </c>
      <c r="Q17" s="17">
        <v>10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NIKE OSTROŁĘKA 5</v>
      </c>
      <c r="C18" s="66">
        <f>IF(F17="","",F17)</f>
        <v>1</v>
      </c>
      <c r="D18" s="67">
        <f>IF(E17="","",E17)</f>
        <v>15</v>
      </c>
      <c r="E18" s="24" t="s">
        <v>16</v>
      </c>
      <c r="F18" s="25" t="s">
        <v>16</v>
      </c>
      <c r="G18" s="21">
        <v>12</v>
      </c>
      <c r="H18" s="28">
        <v>15</v>
      </c>
      <c r="I18" s="21">
        <v>15</v>
      </c>
      <c r="J18" s="28">
        <v>4</v>
      </c>
      <c r="K18" s="21">
        <v>9</v>
      </c>
      <c r="L18" s="28">
        <v>15</v>
      </c>
      <c r="M18" s="21">
        <v>3</v>
      </c>
      <c r="N18" s="28">
        <v>15</v>
      </c>
      <c r="O18" s="21">
        <v>13</v>
      </c>
      <c r="P18" s="28">
        <v>15</v>
      </c>
      <c r="Q18" s="21">
        <v>11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1</v>
      </c>
      <c r="C19" s="65">
        <f>IF(H17="","",H17)</f>
        <v>15</v>
      </c>
      <c r="D19" s="68">
        <f>IF(G17="","",G17)</f>
        <v>12</v>
      </c>
      <c r="E19" s="65">
        <f>IF(H18="","",H18)</f>
        <v>15</v>
      </c>
      <c r="F19" s="68">
        <f>IF(G18="","",G18)</f>
        <v>12</v>
      </c>
      <c r="G19" s="26" t="s">
        <v>16</v>
      </c>
      <c r="H19" s="23" t="s">
        <v>16</v>
      </c>
      <c r="I19" s="17">
        <v>15</v>
      </c>
      <c r="J19" s="27">
        <v>3</v>
      </c>
      <c r="K19" s="17">
        <v>5</v>
      </c>
      <c r="L19" s="27">
        <v>15</v>
      </c>
      <c r="M19" s="17">
        <v>9</v>
      </c>
      <c r="N19" s="27">
        <v>15</v>
      </c>
      <c r="O19" s="17">
        <v>10</v>
      </c>
      <c r="P19" s="27">
        <v>15</v>
      </c>
      <c r="Q19" s="17">
        <v>15</v>
      </c>
      <c r="R19" s="27">
        <v>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MIŃSK MAZ. 2</v>
      </c>
      <c r="C20" s="66">
        <f>IF(J17="","",J17)</f>
        <v>7</v>
      </c>
      <c r="D20" s="67">
        <f>IF(I17="","",I17)</f>
        <v>15</v>
      </c>
      <c r="E20" s="66">
        <f>IF(J18="","",J18)</f>
        <v>4</v>
      </c>
      <c r="F20" s="67">
        <f>IF(I18="","",I18)</f>
        <v>15</v>
      </c>
      <c r="G20" s="66">
        <f>IF(J19="","",J19)</f>
        <v>3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13</v>
      </c>
      <c r="M20" s="21">
        <v>3</v>
      </c>
      <c r="N20" s="28">
        <v>15</v>
      </c>
      <c r="O20" s="21">
        <v>15</v>
      </c>
      <c r="P20" s="28">
        <v>10</v>
      </c>
      <c r="Q20" s="21">
        <v>8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SMS WARSZAWA 3</v>
      </c>
      <c r="C21" s="66">
        <f>IF(L17="","",L17)</f>
        <v>8</v>
      </c>
      <c r="D21" s="67">
        <f>IF(K17="","",K17)</f>
        <v>15</v>
      </c>
      <c r="E21" s="66">
        <f>IF(L18="","",L18)</f>
        <v>15</v>
      </c>
      <c r="F21" s="67">
        <f>IF(K18="","",K18)</f>
        <v>9</v>
      </c>
      <c r="G21" s="66">
        <f>IF(L19="","",L19)</f>
        <v>15</v>
      </c>
      <c r="H21" s="67">
        <f>IF(K19="","",K19)</f>
        <v>5</v>
      </c>
      <c r="I21" s="66">
        <f>IF(L20="","",L20)</f>
        <v>13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8</v>
      </c>
      <c r="O21" s="17">
        <v>15</v>
      </c>
      <c r="P21" s="27">
        <v>9</v>
      </c>
      <c r="Q21" s="17">
        <v>18</v>
      </c>
      <c r="R21" s="27">
        <v>16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RADOMKA RADOM 2</v>
      </c>
      <c r="C22" s="66">
        <f>IF(N17="","",N17)</f>
        <v>13</v>
      </c>
      <c r="D22" s="67">
        <f>IF(M17="","",M17)</f>
        <v>15</v>
      </c>
      <c r="E22" s="66">
        <f>IF(N18="","",N18)</f>
        <v>15</v>
      </c>
      <c r="F22" s="67">
        <f>IF(M18="","",M18)</f>
        <v>3</v>
      </c>
      <c r="G22" s="66">
        <f>IF(N19="","",N19)</f>
        <v>15</v>
      </c>
      <c r="H22" s="67">
        <f>IF(M19="","",M19)</f>
        <v>9</v>
      </c>
      <c r="I22" s="66">
        <f>IF(N20="","",N20)</f>
        <v>15</v>
      </c>
      <c r="J22" s="67">
        <f>IF(M20="","",M20)</f>
        <v>3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12</v>
      </c>
      <c r="Q22" s="21">
        <v>15</v>
      </c>
      <c r="R22" s="28">
        <v>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NIKE OSTROŁĘKA 2</v>
      </c>
      <c r="C23" s="66">
        <f>IF(P17="","",P17)</f>
        <v>5</v>
      </c>
      <c r="D23" s="67">
        <f>IF(O17="","",O17)</f>
        <v>15</v>
      </c>
      <c r="E23" s="66">
        <f>IF(P18="","",P18)</f>
        <v>15</v>
      </c>
      <c r="F23" s="67">
        <f>IF(O18="","",O18)</f>
        <v>13</v>
      </c>
      <c r="G23" s="66">
        <f>IF(P19="","",P19)</f>
        <v>15</v>
      </c>
      <c r="H23" s="67">
        <f>IF(O19="","",O19)</f>
        <v>10</v>
      </c>
      <c r="I23" s="66">
        <f>IF(P20="","",P20)</f>
        <v>10</v>
      </c>
      <c r="J23" s="67">
        <f>IF(O20="","",O20)</f>
        <v>15</v>
      </c>
      <c r="K23" s="66">
        <f>IF(P21="","",P21)</f>
        <v>9</v>
      </c>
      <c r="L23" s="67">
        <f>IF(O21="","",O21)</f>
        <v>15</v>
      </c>
      <c r="M23" s="66">
        <f>IF(P22="","",P22)</f>
        <v>12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VICTORIA LUBOWIDZ 3</v>
      </c>
      <c r="C24" s="66">
        <f>IF(R17="","",R17)</f>
        <v>15</v>
      </c>
      <c r="D24" s="67">
        <f>IF(Q17="","",Q17)</f>
        <v>10</v>
      </c>
      <c r="E24" s="66">
        <f>IF(R18="","",R18)</f>
        <v>15</v>
      </c>
      <c r="F24" s="67">
        <f>IF(Q18="","",Q18)</f>
        <v>11</v>
      </c>
      <c r="G24" s="66">
        <f>IF(R19="","",R19)</f>
        <v>6</v>
      </c>
      <c r="H24" s="67">
        <f>IF(Q19="","",Q19)</f>
        <v>15</v>
      </c>
      <c r="I24" s="66">
        <f>IF(R20="","",R20)</f>
        <v>15</v>
      </c>
      <c r="J24" s="67">
        <f>IF(Q20="","",Q20)</f>
        <v>8</v>
      </c>
      <c r="K24" s="66">
        <f>IF(R21="","",R21)</f>
        <v>16</v>
      </c>
      <c r="L24" s="67">
        <f>IF(Q21="","",Q21)</f>
        <v>18</v>
      </c>
      <c r="M24" s="66">
        <f>IF(R22="","",R22)</f>
        <v>7</v>
      </c>
      <c r="N24" s="67">
        <f>IF(Q22="","",Q22)</f>
        <v>15</v>
      </c>
      <c r="O24" s="66">
        <f>IF(R23="","",R23)</f>
        <v>5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1</v>
      </c>
      <c r="C28" s="52" t="s">
        <v>21</v>
      </c>
      <c r="D28" s="51" t="str">
        <f>VLOOKUP(J28,'Lista Zespołów'!$A$4:$E$99,3,FALSE)</f>
        <v>VICTORIA LUBOWIDZ 3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NIKE OSTROŁĘKA 5</v>
      </c>
      <c r="C29" s="52" t="s">
        <v>21</v>
      </c>
      <c r="D29" s="51" t="str">
        <f>VLOOKUP(J29,'Lista Zespołów'!$A$4:$E$99,3,FALSE)</f>
        <v>NIKE OSTROŁĘKA 2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OLIMP TŁUSZCZ 1</v>
      </c>
      <c r="C30" s="52" t="s">
        <v>21</v>
      </c>
      <c r="D30" s="51" t="str">
        <f>VLOOKUP(J30,'Lista Zespołów'!$A$4:$E$99,3,FALSE)</f>
        <v>RADOMKA RADOM 2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OLIMP MIŃSK MAZ. 2</v>
      </c>
      <c r="C31" s="52" t="s">
        <v>21</v>
      </c>
      <c r="D31" s="51" t="str">
        <f>VLOOKUP(J31,'Lista Zespołów'!$A$4:$E$99,3,FALSE)</f>
        <v>SMS WARSZAWA 3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VICTORIA LUBOWIDZ 3</v>
      </c>
      <c r="C33" s="52" t="s">
        <v>21</v>
      </c>
      <c r="D33" s="51" t="str">
        <f>VLOOKUP(J33,'Lista Zespołów'!$A$4:$E$99,3,FALSE)</f>
        <v>SMS WARSZAWA 3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RADOMKA RADOM 2</v>
      </c>
      <c r="C34" s="52" t="s">
        <v>21</v>
      </c>
      <c r="D34" s="51" t="str">
        <f>VLOOKUP(J34,'Lista Zespołów'!$A$4:$E$99,3,FALSE)</f>
        <v>OLIMP MIŃSK MAZ. 2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NIKE OSTROŁĘKA 2</v>
      </c>
      <c r="C35" s="52" t="s">
        <v>21</v>
      </c>
      <c r="D35" s="51" t="str">
        <f>VLOOKUP(J35,'Lista Zespołów'!$A$4:$E$99,3,FALSE)</f>
        <v>OLIMP TŁUSZCZ 1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ISKRA WARSZAWA 1</v>
      </c>
      <c r="C36" s="52" t="s">
        <v>21</v>
      </c>
      <c r="D36" s="51" t="str">
        <f>VLOOKUP(J36,'Lista Zespołów'!$A$4:$E$99,3,FALSE)</f>
        <v>NIKE OSTROŁĘKA 5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NIKE OSTROŁĘKA 5</v>
      </c>
      <c r="C38" s="52" t="s">
        <v>21</v>
      </c>
      <c r="D38" s="51" t="str">
        <f>VLOOKUP(J38,'Lista Zespołów'!$A$4:$E$99,3,FALSE)</f>
        <v>VICTORIA LUBOWIDZ 3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OLIMP TŁUSZCZ 1</v>
      </c>
      <c r="C39" s="52" t="s">
        <v>21</v>
      </c>
      <c r="D39" s="51" t="str">
        <f>VLOOKUP(J39,'Lista Zespołów'!$A$4:$E$99,3,FALSE)</f>
        <v>ISKRA WARSZAWA 1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OLIMP MIŃSK MAZ. 2</v>
      </c>
      <c r="C40" s="52" t="s">
        <v>21</v>
      </c>
      <c r="D40" s="51" t="str">
        <f>VLOOKUP(J40,'Lista Zespołów'!$A$4:$E$99,3,FALSE)</f>
        <v>NIKE OSTROŁĘKA 2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SMS WARSZAWA 3</v>
      </c>
      <c r="C41" s="52" t="s">
        <v>21</v>
      </c>
      <c r="D41" s="51" t="str">
        <f>VLOOKUP(J41,'Lista Zespołów'!$A$4:$E$99,3,FALSE)</f>
        <v>RADOMKA RADOM 2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VICTORIA LUBOWIDZ 3</v>
      </c>
      <c r="C43" s="52" t="s">
        <v>21</v>
      </c>
      <c r="D43" s="51" t="str">
        <f>VLOOKUP(J43,'Lista Zespołów'!$A$4:$E$99,3,FALSE)</f>
        <v>RADOMKA RADOM 2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NIKE OSTROŁĘKA 2</v>
      </c>
      <c r="C44" s="52" t="s">
        <v>21</v>
      </c>
      <c r="D44" s="51" t="str">
        <f>VLOOKUP(J44,'Lista Zespołów'!$A$4:$E$99,3,FALSE)</f>
        <v>SMS WARSZAWA 3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ISKRA WARSZAWA 1</v>
      </c>
      <c r="C45" s="54" t="s">
        <v>21</v>
      </c>
      <c r="D45" s="51" t="str">
        <f>VLOOKUP(J45,'Lista Zespołów'!$A$4:$E$99,3,FALSE)</f>
        <v>OLIMP MIŃSK MAZ. 2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NIKE OSTROŁĘKA 5</v>
      </c>
      <c r="C46" s="54" t="s">
        <v>21</v>
      </c>
      <c r="D46" s="51" t="str">
        <f>VLOOKUP(J46,'Lista Zespołów'!$A$4:$E$99,3,FALSE)</f>
        <v>OLIMP TŁUSZCZ 1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TŁUSZCZ 1</v>
      </c>
      <c r="C48" s="52" t="s">
        <v>21</v>
      </c>
      <c r="D48" s="51" t="str">
        <f>VLOOKUP(J48,'Lista Zespołów'!$A$4:$E$99,3,FALSE)</f>
        <v>VICTORIA LUBOWIDZ 3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OLIMP MIŃSK MAZ. 2</v>
      </c>
      <c r="C49" s="54" t="s">
        <v>21</v>
      </c>
      <c r="D49" s="51" t="str">
        <f>VLOOKUP(J49,'Lista Zespołów'!$A$4:$E$99,3,FALSE)</f>
        <v>NIKE OSTROŁĘKA 5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SMS WARSZAWA 3</v>
      </c>
      <c r="C50" s="54" t="s">
        <v>21</v>
      </c>
      <c r="D50" s="51" t="str">
        <f>VLOOKUP(J50,'Lista Zespołów'!$A$4:$E$99,3,FALSE)</f>
        <v>ISKRA WARSZAWA 1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RADOMKA RADOM 2</v>
      </c>
      <c r="C51" s="85" t="s">
        <v>21</v>
      </c>
      <c r="D51" s="51" t="str">
        <f>VLOOKUP(J51,'Lista Zespołów'!$A$4:$E$99,3,FALSE)</f>
        <v>NIKE OSTROŁĘKA 2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VICTORIA LUBOWIDZ 3</v>
      </c>
      <c r="C53" s="52" t="s">
        <v>21</v>
      </c>
      <c r="D53" s="51" t="str">
        <f>VLOOKUP(J53,'Lista Zespołów'!$A$4:$E$99,3,FALSE)</f>
        <v>NIKE OSTROŁĘKA 2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ISKRA WARSZAWA 1</v>
      </c>
      <c r="C54" s="54" t="s">
        <v>21</v>
      </c>
      <c r="D54" s="51" t="str">
        <f>VLOOKUP(J54,'Lista Zespołów'!$A$4:$E$99,3,FALSE)</f>
        <v>RADOMKA RADOM 2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NIKE OSTROŁĘKA 5</v>
      </c>
      <c r="C55" s="54" t="s">
        <v>21</v>
      </c>
      <c r="D55" s="51" t="str">
        <f>VLOOKUP(J55,'Lista Zespołów'!$A$4:$E$99,3,FALSE)</f>
        <v>SMS WARSZAWA 3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OLIMP TŁUSZCZ 1</v>
      </c>
      <c r="C56" s="85" t="s">
        <v>21</v>
      </c>
      <c r="D56" s="51" t="str">
        <f>VLOOKUP(J56,'Lista Zespołów'!$A$4:$E$99,3,FALSE)</f>
        <v>OLIMP MIŃSK MAZ. 2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MIŃSK MAZ. 2</v>
      </c>
      <c r="C58" s="52" t="s">
        <v>21</v>
      </c>
      <c r="D58" s="51" t="str">
        <f>VLOOKUP(J58,'Lista Zespołów'!$A$4:$E$99,3,FALSE)</f>
        <v>VICTORIA LUBOWIDZ 3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SMS WARSZAWA 3</v>
      </c>
      <c r="C59" s="54" t="s">
        <v>21</v>
      </c>
      <c r="D59" s="51" t="str">
        <f>VLOOKUP(J59,'Lista Zespołów'!$A$4:$E$99,3,FALSE)</f>
        <v>OLIMP TŁUSZCZ 1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RADOMKA RADOM 2</v>
      </c>
      <c r="C60" s="54" t="s">
        <v>21</v>
      </c>
      <c r="D60" s="51" t="str">
        <f>VLOOKUP(J60,'Lista Zespołów'!$A$4:$E$99,3,FALSE)</f>
        <v>NIKE OSTROŁĘKA 5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NIKE OSTROŁĘKA 2</v>
      </c>
      <c r="C61" s="85" t="s">
        <v>21</v>
      </c>
      <c r="D61" s="51" t="str">
        <f>VLOOKUP(J61,'Lista Zespołów'!$A$4:$E$99,3,FALSE)</f>
        <v>ISKRA WARSZAWA 1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P17" sqref="P17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D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NIKE OSTROŁĘKA 4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SUM(D$17:D$27)</f>
        <v>84</v>
      </c>
      <c r="H4" s="34">
        <f>SUM(C$17:C$27)</f>
        <v>88</v>
      </c>
      <c r="I4" s="35">
        <f aca="true" t="shared" si="2" ref="I4:I7">_xlfn.IFERROR(G4/H4,0)</f>
        <v>0.9545454545454546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VICTORIA LUBOWIDZ 2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SUM(F$17:F$27)</f>
        <v>74</v>
      </c>
      <c r="H5" s="31">
        <f>SUM(E$17:E$27)</f>
        <v>101</v>
      </c>
      <c r="I5" s="32">
        <f t="shared" si="2"/>
        <v>0.7326732673267327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ISKRA WARSZAWA 2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SUM(H$17:H$27)</f>
        <v>99</v>
      </c>
      <c r="H6" s="34">
        <f>SUM(G$17:G$27)</f>
        <v>85</v>
      </c>
      <c r="I6" s="35">
        <f t="shared" si="2"/>
        <v>1.1647058823529413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RADOMKA RADOM 1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SUM(J$17:J$27)</f>
        <v>90</v>
      </c>
      <c r="H7" s="31">
        <f>SUM(I$17:I$27)</f>
        <v>71</v>
      </c>
      <c r="I7" s="32">
        <f t="shared" si="2"/>
        <v>1.267605633802817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 3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SUM(L$17:L$27)</f>
        <v>80</v>
      </c>
      <c r="H8" s="34">
        <f>SUM(K$17:K$27)</f>
        <v>74</v>
      </c>
      <c r="I8" s="35">
        <f>_xlfn.IFERROR(G8/H8,0)</f>
        <v>1.0810810810810811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2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SUM(N$17:N$27)</f>
        <v>104</v>
      </c>
      <c r="H9" s="31">
        <f>SUM(M$17:M$27)</f>
        <v>64</v>
      </c>
      <c r="I9" s="32">
        <f aca="true" t="shared" si="7" ref="I9">_xlfn.IFERROR(G9/H9,0)</f>
        <v>1.625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MUKS KRÓTKA 3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SUM(P$17:P$27)</f>
        <v>80</v>
      </c>
      <c r="H10" s="34">
        <f>SUM(O$17:O$27)</f>
        <v>89</v>
      </c>
      <c r="I10" s="35">
        <f>_xlfn.IFERROR(G10/H10,0)</f>
        <v>0.898876404494382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SĘP ŻELECHÓW 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SUM(R$17:R$27)</f>
        <v>56</v>
      </c>
      <c r="H11" s="31">
        <f>SUM(Q$17:Q$27)</f>
        <v>95</v>
      </c>
      <c r="I11" s="32">
        <f aca="true" t="shared" si="10" ref="I11">_xlfn.IFERROR(G11/H11,0)</f>
        <v>0.5894736842105263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NIKE OSTROŁĘKA 4</v>
      </c>
      <c r="D16" s="92"/>
      <c r="E16" s="91" t="str">
        <f>VLOOKUP($B$1&amp;E15,'Lista Zespołów'!$A$4:$E$99,3,FALSE)</f>
        <v>VICTORIA LUBOWIDZ 2</v>
      </c>
      <c r="F16" s="92"/>
      <c r="G16" s="91" t="str">
        <f>VLOOKUP($B$1&amp;G15,'Lista Zespołów'!$A$4:$E$99,3,FALSE)</f>
        <v>ISKRA WARSZAWA 2</v>
      </c>
      <c r="H16" s="92"/>
      <c r="I16" s="91" t="str">
        <f>VLOOKUP($B$1&amp;I15,'Lista Zespołów'!$A$4:$E$99,3,FALSE)</f>
        <v>RADOMKA RADOM 1</v>
      </c>
      <c r="J16" s="92"/>
      <c r="K16" s="101" t="str">
        <f>VLOOKUP($B$1&amp;K15,'Lista Zespołów'!$A$4:$E$99,3,FALSE)</f>
        <v>OLIMP MIŃSK MAZ 3</v>
      </c>
      <c r="L16" s="102"/>
      <c r="M16" s="91" t="str">
        <f>VLOOKUP($B$1&amp;M15,'Lista Zespołów'!$A$4:$E$99,3,FALSE)</f>
        <v>OLIMP TŁUSZCZ 2</v>
      </c>
      <c r="N16" s="92"/>
      <c r="O16" s="91" t="str">
        <f>VLOOKUP($B$1&amp;O15,'Lista Zespołów'!$A$4:$E$99,3,FALSE)</f>
        <v>MUKS KRÓTKA 3</v>
      </c>
      <c r="P16" s="92"/>
      <c r="Q16" s="91" t="str">
        <f>VLOOKUP($B$1&amp;Q15,'Lista Zespołów'!$A$4:$E$99,3,FALSE)</f>
        <v>SĘP ŻELECHÓW 2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NIKE OSTROŁĘKA 4</v>
      </c>
      <c r="C17" s="22" t="s">
        <v>16</v>
      </c>
      <c r="D17" s="23" t="s">
        <v>16</v>
      </c>
      <c r="E17" s="17">
        <v>15</v>
      </c>
      <c r="F17" s="27">
        <v>7</v>
      </c>
      <c r="G17" s="17">
        <v>15</v>
      </c>
      <c r="H17" s="27">
        <v>12</v>
      </c>
      <c r="I17" s="17">
        <v>6</v>
      </c>
      <c r="J17" s="27">
        <v>15</v>
      </c>
      <c r="K17" s="17">
        <v>4</v>
      </c>
      <c r="L17" s="27">
        <v>15</v>
      </c>
      <c r="M17" s="17">
        <v>14</v>
      </c>
      <c r="N17" s="27">
        <v>16</v>
      </c>
      <c r="O17" s="17">
        <v>15</v>
      </c>
      <c r="P17" s="27">
        <v>10</v>
      </c>
      <c r="Q17" s="17">
        <v>15</v>
      </c>
      <c r="R17" s="27">
        <v>13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VICTORIA LUBOWIDZ 2</v>
      </c>
      <c r="C18" s="66">
        <f>IF(F17="","",F17)</f>
        <v>7</v>
      </c>
      <c r="D18" s="67">
        <f>IF(E17="","",E17)</f>
        <v>15</v>
      </c>
      <c r="E18" s="24" t="s">
        <v>16</v>
      </c>
      <c r="F18" s="25" t="s">
        <v>16</v>
      </c>
      <c r="G18" s="21">
        <v>11</v>
      </c>
      <c r="H18" s="28">
        <v>15</v>
      </c>
      <c r="I18" s="21">
        <v>12</v>
      </c>
      <c r="J18" s="28">
        <v>15</v>
      </c>
      <c r="K18" s="21">
        <v>8</v>
      </c>
      <c r="L18" s="28">
        <v>15</v>
      </c>
      <c r="M18" s="21">
        <v>6</v>
      </c>
      <c r="N18" s="28">
        <v>15</v>
      </c>
      <c r="O18" s="21">
        <v>15</v>
      </c>
      <c r="P18" s="28">
        <v>13</v>
      </c>
      <c r="Q18" s="21">
        <v>15</v>
      </c>
      <c r="R18" s="28">
        <v>13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ISKRA WARSZAWA 2</v>
      </c>
      <c r="C19" s="65">
        <f>IF(H17="","",H17)</f>
        <v>12</v>
      </c>
      <c r="D19" s="68">
        <f>IF(G17="","",G17)</f>
        <v>15</v>
      </c>
      <c r="E19" s="65">
        <f>IF(H18="","",H18)</f>
        <v>15</v>
      </c>
      <c r="F19" s="68">
        <f>IF(G18="","",G18)</f>
        <v>11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12</v>
      </c>
      <c r="L19" s="27">
        <v>15</v>
      </c>
      <c r="M19" s="17">
        <v>15</v>
      </c>
      <c r="N19" s="27">
        <v>13</v>
      </c>
      <c r="O19" s="17">
        <v>15</v>
      </c>
      <c r="P19" s="27">
        <v>10</v>
      </c>
      <c r="Q19" s="17">
        <v>15</v>
      </c>
      <c r="R19" s="27">
        <v>10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RADOMKA RADOM 1</v>
      </c>
      <c r="C20" s="66">
        <f>IF(J17="","",J17)</f>
        <v>15</v>
      </c>
      <c r="D20" s="67">
        <f>IF(I17="","",I17)</f>
        <v>6</v>
      </c>
      <c r="E20" s="66">
        <f>IF(J18="","",J18)</f>
        <v>15</v>
      </c>
      <c r="F20" s="67">
        <f>IF(I18="","",I18)</f>
        <v>12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5</v>
      </c>
      <c r="M20" s="21">
        <v>7</v>
      </c>
      <c r="N20" s="28">
        <v>15</v>
      </c>
      <c r="O20" s="21">
        <v>12</v>
      </c>
      <c r="P20" s="28">
        <v>15</v>
      </c>
      <c r="Q20" s="21">
        <v>15</v>
      </c>
      <c r="R20" s="28">
        <v>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 3</v>
      </c>
      <c r="C21" s="66">
        <f>IF(L17="","",L17)</f>
        <v>15</v>
      </c>
      <c r="D21" s="67">
        <f>IF(K17="","",K17)</f>
        <v>4</v>
      </c>
      <c r="E21" s="66">
        <f>IF(L18="","",L18)</f>
        <v>15</v>
      </c>
      <c r="F21" s="67">
        <f>IF(K18="","",K18)</f>
        <v>8</v>
      </c>
      <c r="G21" s="66">
        <f>IF(L19="","",L19)</f>
        <v>15</v>
      </c>
      <c r="H21" s="67">
        <f>IF(K19="","",K19)</f>
        <v>12</v>
      </c>
      <c r="I21" s="66">
        <f>IF(L20="","",L20)</f>
        <v>5</v>
      </c>
      <c r="J21" s="67">
        <f>IF(K20="","",K20)</f>
        <v>15</v>
      </c>
      <c r="K21" s="24" t="s">
        <v>16</v>
      </c>
      <c r="L21" s="55" t="s">
        <v>16</v>
      </c>
      <c r="M21" s="17">
        <v>10</v>
      </c>
      <c r="N21" s="27">
        <v>15</v>
      </c>
      <c r="O21" s="17">
        <v>15</v>
      </c>
      <c r="P21" s="27">
        <v>10</v>
      </c>
      <c r="Q21" s="17">
        <v>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2</v>
      </c>
      <c r="C22" s="66">
        <f>IF(N17="","",N17)</f>
        <v>16</v>
      </c>
      <c r="D22" s="67">
        <f>IF(M17="","",M17)</f>
        <v>14</v>
      </c>
      <c r="E22" s="66">
        <f>IF(N18="","",N18)</f>
        <v>15</v>
      </c>
      <c r="F22" s="67">
        <f>IF(M18="","",M18)</f>
        <v>6</v>
      </c>
      <c r="G22" s="66">
        <f>IF(N19="","",N19)</f>
        <v>13</v>
      </c>
      <c r="H22" s="67">
        <f>IF(M19="","",M19)</f>
        <v>15</v>
      </c>
      <c r="I22" s="66">
        <f>IF(N20="","",N20)</f>
        <v>15</v>
      </c>
      <c r="J22" s="67">
        <f>IF(M20="","",M20)</f>
        <v>7</v>
      </c>
      <c r="K22" s="66">
        <f>IF(N21="","",N21)</f>
        <v>15</v>
      </c>
      <c r="L22" s="67">
        <f>IF(M21="","",M21)</f>
        <v>10</v>
      </c>
      <c r="M22" s="24" t="s">
        <v>16</v>
      </c>
      <c r="N22" s="55" t="s">
        <v>16</v>
      </c>
      <c r="O22" s="21">
        <v>15</v>
      </c>
      <c r="P22" s="28">
        <v>7</v>
      </c>
      <c r="Q22" s="21">
        <v>15</v>
      </c>
      <c r="R22" s="28">
        <v>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MUKS KRÓTKA 3</v>
      </c>
      <c r="C23" s="66">
        <f>IF(P17="","",P17)</f>
        <v>10</v>
      </c>
      <c r="D23" s="67">
        <f>IF(O17="","",O17)</f>
        <v>15</v>
      </c>
      <c r="E23" s="66">
        <f>IF(P18="","",P18)</f>
        <v>13</v>
      </c>
      <c r="F23" s="67">
        <f>IF(O18="","",O18)</f>
        <v>15</v>
      </c>
      <c r="G23" s="66">
        <f>IF(P19="","",P19)</f>
        <v>10</v>
      </c>
      <c r="H23" s="67">
        <f>IF(O19="","",O19)</f>
        <v>15</v>
      </c>
      <c r="I23" s="66">
        <f>IF(P20="","",P20)</f>
        <v>15</v>
      </c>
      <c r="J23" s="67">
        <f>IF(O20="","",O20)</f>
        <v>12</v>
      </c>
      <c r="K23" s="66">
        <f>IF(P21="","",P21)</f>
        <v>10</v>
      </c>
      <c r="L23" s="67">
        <f>IF(O21="","",O21)</f>
        <v>15</v>
      </c>
      <c r="M23" s="66">
        <f>IF(P22="","",P22)</f>
        <v>7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2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SĘP ŻELECHÓW 2</v>
      </c>
      <c r="C24" s="66">
        <f>IF(R17="","",R17)</f>
        <v>13</v>
      </c>
      <c r="D24" s="67">
        <f>IF(Q17="","",Q17)</f>
        <v>15</v>
      </c>
      <c r="E24" s="66">
        <f>IF(R18="","",R18)</f>
        <v>13</v>
      </c>
      <c r="F24" s="67">
        <f>IF(Q18="","",Q18)</f>
        <v>15</v>
      </c>
      <c r="G24" s="66">
        <f>IF(R19="","",R19)</f>
        <v>10</v>
      </c>
      <c r="H24" s="67">
        <f>IF(Q19="","",Q19)</f>
        <v>15</v>
      </c>
      <c r="I24" s="66">
        <f>IF(R20="","",R20)</f>
        <v>3</v>
      </c>
      <c r="J24" s="67">
        <f>IF(Q20="","",Q20)</f>
        <v>15</v>
      </c>
      <c r="K24" s="66">
        <f>IF(R21="","",R21)</f>
        <v>10</v>
      </c>
      <c r="L24" s="67">
        <f>IF(Q21="","",Q21)</f>
        <v>5</v>
      </c>
      <c r="M24" s="66">
        <f>IF(R22="","",R22)</f>
        <v>5</v>
      </c>
      <c r="N24" s="67">
        <f>IF(Q22="","",Q22)</f>
        <v>15</v>
      </c>
      <c r="O24" s="66">
        <f>IF(R23="","",R23)</f>
        <v>2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OSTROŁĘKA 4</v>
      </c>
      <c r="C28" s="52" t="s">
        <v>21</v>
      </c>
      <c r="D28" s="51" t="str">
        <f>VLOOKUP(J28,'Lista Zespołów'!$A$4:$E$99,3,FALSE)</f>
        <v>SĘP ŻELECHÓW 2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VICTORIA LUBOWIDZ 2</v>
      </c>
      <c r="C29" s="52" t="s">
        <v>21</v>
      </c>
      <c r="D29" s="51" t="str">
        <f>VLOOKUP(J29,'Lista Zespołów'!$A$4:$E$99,3,FALSE)</f>
        <v>MUKS KRÓTKA 3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ISKRA WARSZAWA 2</v>
      </c>
      <c r="C30" s="52" t="s">
        <v>21</v>
      </c>
      <c r="D30" s="51" t="str">
        <f>VLOOKUP(J30,'Lista Zespołów'!$A$4:$E$99,3,FALSE)</f>
        <v>OLIMP TŁUSZCZ 2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RADOMKA RADOM 1</v>
      </c>
      <c r="C31" s="52" t="s">
        <v>21</v>
      </c>
      <c r="D31" s="51" t="str">
        <f>VLOOKUP(J31,'Lista Zespołów'!$A$4:$E$99,3,FALSE)</f>
        <v>OLIMP MIŃSK MAZ 3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SĘP ŻELECHÓW 2</v>
      </c>
      <c r="C33" s="52" t="s">
        <v>21</v>
      </c>
      <c r="D33" s="51" t="str">
        <f>VLOOKUP(J33,'Lista Zespołów'!$A$4:$E$99,3,FALSE)</f>
        <v>OLIMP MIŃSK MAZ 3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OLIMP TŁUSZCZ 2</v>
      </c>
      <c r="C34" s="52" t="s">
        <v>21</v>
      </c>
      <c r="D34" s="51" t="str">
        <f>VLOOKUP(J34,'Lista Zespołów'!$A$4:$E$99,3,FALSE)</f>
        <v>RADOMKA RADOM 1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MUKS KRÓTKA 3</v>
      </c>
      <c r="C35" s="52" t="s">
        <v>21</v>
      </c>
      <c r="D35" s="51" t="str">
        <f>VLOOKUP(J35,'Lista Zespołów'!$A$4:$E$99,3,FALSE)</f>
        <v>ISKRA WARSZAWA 2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NIKE OSTROŁĘKA 4</v>
      </c>
      <c r="C36" s="52" t="s">
        <v>21</v>
      </c>
      <c r="D36" s="51" t="str">
        <f>VLOOKUP(J36,'Lista Zespołów'!$A$4:$E$99,3,FALSE)</f>
        <v>VICTORIA LUBOWIDZ 2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VICTORIA LUBOWIDZ 2</v>
      </c>
      <c r="C38" s="52" t="s">
        <v>21</v>
      </c>
      <c r="D38" s="51" t="str">
        <f>VLOOKUP(J38,'Lista Zespołów'!$A$4:$E$99,3,FALSE)</f>
        <v>SĘP ŻELECHÓW 2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ISKRA WARSZAWA 2</v>
      </c>
      <c r="C39" s="52" t="s">
        <v>21</v>
      </c>
      <c r="D39" s="51" t="str">
        <f>VLOOKUP(J39,'Lista Zespołów'!$A$4:$E$99,3,FALSE)</f>
        <v>NIKE OSTROŁĘKA 4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RADOMKA RADOM 1</v>
      </c>
      <c r="C40" s="52" t="s">
        <v>21</v>
      </c>
      <c r="D40" s="51" t="str">
        <f>VLOOKUP(J40,'Lista Zespołów'!$A$4:$E$99,3,FALSE)</f>
        <v>MUKS KRÓTKA 3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OLIMP MIŃSK MAZ 3</v>
      </c>
      <c r="C41" s="52" t="s">
        <v>21</v>
      </c>
      <c r="D41" s="51" t="str">
        <f>VLOOKUP(J41,'Lista Zespołów'!$A$4:$E$99,3,FALSE)</f>
        <v>OLIMP TŁUSZCZ 2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SĘP ŻELECHÓW 2</v>
      </c>
      <c r="C43" s="52" t="s">
        <v>21</v>
      </c>
      <c r="D43" s="51" t="str">
        <f>VLOOKUP(J43,'Lista Zespołów'!$A$4:$E$99,3,FALSE)</f>
        <v>OLIMP TŁUSZCZ 2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MUKS KRÓTKA 3</v>
      </c>
      <c r="C44" s="52" t="s">
        <v>21</v>
      </c>
      <c r="D44" s="51" t="str">
        <f>VLOOKUP(J44,'Lista Zespołów'!$A$4:$E$99,3,FALSE)</f>
        <v>OLIMP MIŃSK MAZ 3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NIKE OSTROŁĘKA 4</v>
      </c>
      <c r="C45" s="54" t="s">
        <v>21</v>
      </c>
      <c r="D45" s="51" t="str">
        <f>VLOOKUP(J45,'Lista Zespołów'!$A$4:$E$99,3,FALSE)</f>
        <v>RADOMKA RADOM 1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VICTORIA LUBOWIDZ 2</v>
      </c>
      <c r="C46" s="54" t="s">
        <v>21</v>
      </c>
      <c r="D46" s="51" t="str">
        <f>VLOOKUP(J46,'Lista Zespołów'!$A$4:$E$99,3,FALSE)</f>
        <v>ISKRA WARSZAWA 2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ISKRA WARSZAWA 2</v>
      </c>
      <c r="C48" s="52" t="s">
        <v>21</v>
      </c>
      <c r="D48" s="51" t="str">
        <f>VLOOKUP(J48,'Lista Zespołów'!$A$4:$E$99,3,FALSE)</f>
        <v>SĘP ŻELECHÓW 2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RADOMKA RADOM 1</v>
      </c>
      <c r="C49" s="54" t="s">
        <v>21</v>
      </c>
      <c r="D49" s="51" t="str">
        <f>VLOOKUP(J49,'Lista Zespołów'!$A$4:$E$99,3,FALSE)</f>
        <v>VICTORIA LUBOWIDZ 2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OLIMP MIŃSK MAZ 3</v>
      </c>
      <c r="C50" s="54" t="s">
        <v>21</v>
      </c>
      <c r="D50" s="51" t="str">
        <f>VLOOKUP(J50,'Lista Zespołów'!$A$4:$E$99,3,FALSE)</f>
        <v>NIKE OSTROŁĘKA 4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OLIMP TŁUSZCZ 2</v>
      </c>
      <c r="C51" s="85" t="s">
        <v>21</v>
      </c>
      <c r="D51" s="51" t="str">
        <f>VLOOKUP(J51,'Lista Zespołów'!$A$4:$E$99,3,FALSE)</f>
        <v>MUKS KRÓTKA 3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SĘP ŻELECHÓW 2</v>
      </c>
      <c r="C53" s="52" t="s">
        <v>21</v>
      </c>
      <c r="D53" s="51" t="str">
        <f>VLOOKUP(J53,'Lista Zespołów'!$A$4:$E$99,3,FALSE)</f>
        <v>MUKS KRÓTKA 3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NIKE OSTROŁĘKA 4</v>
      </c>
      <c r="C54" s="54" t="s">
        <v>21</v>
      </c>
      <c r="D54" s="51" t="str">
        <f>VLOOKUP(J54,'Lista Zespołów'!$A$4:$E$99,3,FALSE)</f>
        <v>OLIMP TŁUSZCZ 2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VICTORIA LUBOWIDZ 2</v>
      </c>
      <c r="C55" s="54" t="s">
        <v>21</v>
      </c>
      <c r="D55" s="51" t="str">
        <f>VLOOKUP(J55,'Lista Zespołów'!$A$4:$E$99,3,FALSE)</f>
        <v>OLIMP MIŃSK MAZ 3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ISKRA WARSZAWA 2</v>
      </c>
      <c r="C56" s="85" t="s">
        <v>21</v>
      </c>
      <c r="D56" s="51" t="str">
        <f>VLOOKUP(J56,'Lista Zespołów'!$A$4:$E$99,3,FALSE)</f>
        <v>RADOMKA RADOM 1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RADOMKA RADOM 1</v>
      </c>
      <c r="C58" s="52" t="s">
        <v>21</v>
      </c>
      <c r="D58" s="51" t="str">
        <f>VLOOKUP(J58,'Lista Zespołów'!$A$4:$E$99,3,FALSE)</f>
        <v>SĘP ŻELECHÓW 2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OLIMP MIŃSK MAZ 3</v>
      </c>
      <c r="C59" s="54" t="s">
        <v>21</v>
      </c>
      <c r="D59" s="51" t="str">
        <f>VLOOKUP(J59,'Lista Zespołów'!$A$4:$E$99,3,FALSE)</f>
        <v>ISKRA WARSZAWA 2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OLIMP TŁUSZCZ 2</v>
      </c>
      <c r="C60" s="54" t="s">
        <v>21</v>
      </c>
      <c r="D60" s="51" t="str">
        <f>VLOOKUP(J60,'Lista Zespołów'!$A$4:$E$99,3,FALSE)</f>
        <v>VICTORIA LUBOWIDZ 2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MUKS KRÓTKA 3</v>
      </c>
      <c r="C61" s="85" t="s">
        <v>21</v>
      </c>
      <c r="D61" s="51" t="str">
        <f>VLOOKUP(J61,'Lista Zespołów'!$A$4:$E$99,3,FALSE)</f>
        <v>NIKE OSTROŁĘKA 4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6">
      <selection activeCell="R20" sqref="R20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E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SMS WARSZAWA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7</v>
      </c>
      <c r="G4" s="34">
        <f>SUM(D$17:D$25)</f>
        <v>93</v>
      </c>
      <c r="H4" s="34">
        <f>SUM(C$17:C$25)</f>
        <v>76</v>
      </c>
      <c r="I4" s="35">
        <f aca="true" t="shared" si="2" ref="I4:I7">_xlfn.IFERROR(G4/H4,0)</f>
        <v>1.2236842105263157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LEN ŻYRARDÓW</v>
      </c>
      <c r="C5" s="30">
        <f t="shared" si="0"/>
        <v>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7</v>
      </c>
      <c r="F5" s="31">
        <f t="shared" si="1"/>
        <v>7</v>
      </c>
      <c r="G5" s="31">
        <f>SUM(F$17:F$25)</f>
        <v>0</v>
      </c>
      <c r="H5" s="31">
        <f>SUM(E$17:E$25)</f>
        <v>105</v>
      </c>
      <c r="I5" s="32">
        <f t="shared" si="2"/>
        <v>0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KS HALINÓW 2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83</v>
      </c>
      <c r="H6" s="34">
        <f>SUM(G$17:G$25)</f>
        <v>74</v>
      </c>
      <c r="I6" s="35">
        <f t="shared" si="2"/>
        <v>1.1216216216216217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MIŃSK MAZ. 6</v>
      </c>
      <c r="C7" s="30">
        <f t="shared" si="0"/>
        <v>2</v>
      </c>
      <c r="D7" s="86">
        <f t="shared" si="3"/>
        <v>1</v>
      </c>
      <c r="E7" s="86">
        <f t="shared" si="4"/>
        <v>6</v>
      </c>
      <c r="F7" s="31">
        <f t="shared" si="1"/>
        <v>7</v>
      </c>
      <c r="G7" s="31">
        <f>SUM(J$17:J$25)</f>
        <v>54</v>
      </c>
      <c r="H7" s="31">
        <f>SUM(I$17:I$25)</f>
        <v>90</v>
      </c>
      <c r="I7" s="32">
        <f t="shared" si="2"/>
        <v>0.6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OLIMPIA WĘGRÓW 1</v>
      </c>
      <c r="C8" s="33">
        <f>D8*$E$1+E8*$G$1</f>
        <v>14</v>
      </c>
      <c r="D8" s="34">
        <f t="shared" si="3"/>
        <v>7</v>
      </c>
      <c r="E8" s="34">
        <f t="shared" si="4"/>
        <v>0</v>
      </c>
      <c r="F8" s="34">
        <f>E8+D8</f>
        <v>7</v>
      </c>
      <c r="G8" s="34">
        <f>SUM(L$17:L$25)</f>
        <v>106</v>
      </c>
      <c r="H8" s="34">
        <f>SUM(K$17:K$25)</f>
        <v>38</v>
      </c>
      <c r="I8" s="35">
        <f>_xlfn.IFERROR(G8/H8,0)</f>
        <v>2.789473684210526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 TŁUSZCZ 4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100</v>
      </c>
      <c r="H9" s="31">
        <f>SUM(M$17:M$25)</f>
        <v>69</v>
      </c>
      <c r="I9" s="32">
        <f aca="true" t="shared" si="7" ref="I9">_xlfn.IFERROR(G9/H9,0)</f>
        <v>1.4492753623188406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OLIMP MIŃSK MAZ. 5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90</v>
      </c>
      <c r="H10" s="34">
        <f>SUM(O$17:O$25)</f>
        <v>79</v>
      </c>
      <c r="I10" s="35">
        <f>_xlfn.IFERROR(G10/H10,0)</f>
        <v>1.139240506329114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6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78</v>
      </c>
      <c r="H11" s="31">
        <f>SUM(Q$17:Q$25)</f>
        <v>73</v>
      </c>
      <c r="I11" s="32">
        <f aca="true" t="shared" si="10" ref="I11">_xlfn.IFERROR(G11/H11,0)</f>
        <v>1.0684931506849316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SMS WARSZAWA 1</v>
      </c>
      <c r="D16" s="92"/>
      <c r="E16" s="91" t="str">
        <f>VLOOKUP($B$1&amp;E15,'Lista Zespołów'!$A$4:$E$99,3,FALSE)</f>
        <v>LEN ŻYRARDÓW</v>
      </c>
      <c r="F16" s="92"/>
      <c r="G16" s="91" t="str">
        <f>VLOOKUP($B$1&amp;G15,'Lista Zespołów'!$A$4:$E$99,3,FALSE)</f>
        <v>KS HALINÓW 2</v>
      </c>
      <c r="H16" s="92"/>
      <c r="I16" s="91" t="str">
        <f>VLOOKUP($B$1&amp;I15,'Lista Zespołów'!$A$4:$E$99,3,FALSE)</f>
        <v>OLIMP MIŃSK MAZ. 6</v>
      </c>
      <c r="J16" s="92"/>
      <c r="K16" s="101" t="str">
        <f>VLOOKUP($B$1&amp;K15,'Lista Zespołów'!$A$4:$E$99,3,FALSE)</f>
        <v>OLIMPIA WĘGRÓW 1</v>
      </c>
      <c r="L16" s="102"/>
      <c r="M16" s="91" t="str">
        <f>VLOOKUP($B$1&amp;M15,'Lista Zespołów'!$A$4:$E$99,3,FALSE)</f>
        <v>OLIMP TŁUSZCZ 4</v>
      </c>
      <c r="N16" s="92"/>
      <c r="O16" s="91" t="str">
        <f>VLOOKUP($B$1&amp;O15,'Lista Zespołów'!$A$4:$E$99,3,FALSE)</f>
        <v>OLIMP MIŃSK MAZ. 5</v>
      </c>
      <c r="P16" s="92"/>
      <c r="Q16" s="91" t="str">
        <f>VLOOKUP($B$1&amp;Q15,'Lista Zespołów'!$A$4:$E$99,3,FALSE)</f>
        <v>UKS LESZNOWOLA 6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SMS WARSZAWA 1</v>
      </c>
      <c r="C17" s="22" t="s">
        <v>16</v>
      </c>
      <c r="D17" s="23" t="s">
        <v>16</v>
      </c>
      <c r="E17" s="17">
        <v>15</v>
      </c>
      <c r="F17" s="27">
        <v>0</v>
      </c>
      <c r="G17" s="17">
        <v>15</v>
      </c>
      <c r="H17" s="27">
        <v>9</v>
      </c>
      <c r="I17" s="17">
        <v>15</v>
      </c>
      <c r="J17" s="27">
        <v>8</v>
      </c>
      <c r="K17" s="17">
        <v>9</v>
      </c>
      <c r="L17" s="27">
        <v>15</v>
      </c>
      <c r="M17" s="17">
        <v>15</v>
      </c>
      <c r="N17" s="27">
        <v>13</v>
      </c>
      <c r="O17" s="17">
        <v>14</v>
      </c>
      <c r="P17" s="27">
        <v>16</v>
      </c>
      <c r="Q17" s="17">
        <v>10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LEN ŻYRARDÓW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0</v>
      </c>
      <c r="H18" s="28">
        <v>15</v>
      </c>
      <c r="I18" s="21">
        <v>0</v>
      </c>
      <c r="J18" s="28">
        <v>15</v>
      </c>
      <c r="K18" s="21">
        <v>0</v>
      </c>
      <c r="L18" s="28">
        <v>15</v>
      </c>
      <c r="M18" s="21">
        <v>0</v>
      </c>
      <c r="N18" s="28">
        <v>15</v>
      </c>
      <c r="O18" s="21">
        <v>0</v>
      </c>
      <c r="P18" s="28">
        <v>15</v>
      </c>
      <c r="Q18" s="21">
        <v>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KS HALINÓW 2</v>
      </c>
      <c r="C19" s="65">
        <f>IF(H17="","",H17)</f>
        <v>9</v>
      </c>
      <c r="D19" s="68">
        <f>IF(G17="","",G17)</f>
        <v>15</v>
      </c>
      <c r="E19" s="65">
        <f>IF(H18="","",H18)</f>
        <v>15</v>
      </c>
      <c r="F19" s="68">
        <f>IF(G18="","",G18)</f>
        <v>0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8</v>
      </c>
      <c r="L19" s="27">
        <v>15</v>
      </c>
      <c r="M19" s="17">
        <v>8</v>
      </c>
      <c r="N19" s="27">
        <v>15</v>
      </c>
      <c r="O19" s="17">
        <v>13</v>
      </c>
      <c r="P19" s="27">
        <v>15</v>
      </c>
      <c r="Q19" s="17">
        <v>15</v>
      </c>
      <c r="R19" s="27">
        <v>4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MIŃSK MAZ. 6</v>
      </c>
      <c r="C20" s="66">
        <f>IF(J17="","",J17)</f>
        <v>8</v>
      </c>
      <c r="D20" s="67">
        <f>IF(I17="","",I17)</f>
        <v>15</v>
      </c>
      <c r="E20" s="66">
        <f>IF(J18="","",J18)</f>
        <v>15</v>
      </c>
      <c r="F20" s="67">
        <f>IF(I18="","",I18)</f>
        <v>0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0</v>
      </c>
      <c r="L20" s="28">
        <v>15</v>
      </c>
      <c r="M20" s="21">
        <v>8</v>
      </c>
      <c r="N20" s="28">
        <v>15</v>
      </c>
      <c r="O20" s="21">
        <v>7</v>
      </c>
      <c r="P20" s="28">
        <v>15</v>
      </c>
      <c r="Q20" s="21">
        <v>6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OLIMPIA WĘGRÓW 1</v>
      </c>
      <c r="C21" s="66">
        <f>IF(L17="","",L17)</f>
        <v>15</v>
      </c>
      <c r="D21" s="67">
        <f>IF(K17="","",K17)</f>
        <v>9</v>
      </c>
      <c r="E21" s="66">
        <f>IF(L18="","",L18)</f>
        <v>15</v>
      </c>
      <c r="F21" s="67">
        <f>IF(K18="","",K18)</f>
        <v>0</v>
      </c>
      <c r="G21" s="66">
        <f>IF(L19="","",L19)</f>
        <v>15</v>
      </c>
      <c r="H21" s="67">
        <f>IF(K19="","",K19)</f>
        <v>8</v>
      </c>
      <c r="I21" s="66">
        <f>IF(L20="","",L20)</f>
        <v>15</v>
      </c>
      <c r="J21" s="67">
        <f>IF(K20="","",K20)</f>
        <v>0</v>
      </c>
      <c r="K21" s="24" t="s">
        <v>16</v>
      </c>
      <c r="L21" s="55" t="s">
        <v>16</v>
      </c>
      <c r="M21" s="17">
        <v>16</v>
      </c>
      <c r="N21" s="27">
        <v>12</v>
      </c>
      <c r="O21" s="17">
        <v>15</v>
      </c>
      <c r="P21" s="27">
        <v>8</v>
      </c>
      <c r="Q21" s="17">
        <v>15</v>
      </c>
      <c r="R21" s="27">
        <v>1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TŁUSZCZ 4</v>
      </c>
      <c r="C22" s="66">
        <f>IF(N17="","",N17)</f>
        <v>13</v>
      </c>
      <c r="D22" s="67">
        <f>IF(M17="","",M17)</f>
        <v>15</v>
      </c>
      <c r="E22" s="66">
        <f>IF(N18="","",N18)</f>
        <v>15</v>
      </c>
      <c r="F22" s="67">
        <f>IF(M18="","",M18)</f>
        <v>0</v>
      </c>
      <c r="G22" s="66">
        <f>IF(N19="","",N19)</f>
        <v>15</v>
      </c>
      <c r="H22" s="67">
        <f>IF(M19="","",M19)</f>
        <v>8</v>
      </c>
      <c r="I22" s="66">
        <f>IF(N20="","",N20)</f>
        <v>15</v>
      </c>
      <c r="J22" s="67">
        <f>IF(M20="","",M20)</f>
        <v>8</v>
      </c>
      <c r="K22" s="66">
        <f>IF(N21="","",N21)</f>
        <v>12</v>
      </c>
      <c r="L22" s="67">
        <f>IF(M21="","",M21)</f>
        <v>16</v>
      </c>
      <c r="M22" s="24" t="s">
        <v>16</v>
      </c>
      <c r="N22" s="55" t="s">
        <v>16</v>
      </c>
      <c r="O22" s="21">
        <v>15</v>
      </c>
      <c r="P22" s="28">
        <v>9</v>
      </c>
      <c r="Q22" s="21">
        <v>15</v>
      </c>
      <c r="R22" s="28">
        <v>13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 MIŃSK MAZ. 5</v>
      </c>
      <c r="C23" s="66">
        <f>IF(P17="","",P17)</f>
        <v>16</v>
      </c>
      <c r="D23" s="67">
        <f>IF(O17="","",O17)</f>
        <v>14</v>
      </c>
      <c r="E23" s="66">
        <f>IF(P18="","",P18)</f>
        <v>15</v>
      </c>
      <c r="F23" s="67">
        <f>IF(O18="","",O18)</f>
        <v>0</v>
      </c>
      <c r="G23" s="66">
        <f>IF(P19="","",P19)</f>
        <v>15</v>
      </c>
      <c r="H23" s="67">
        <f>IF(O19="","",O19)</f>
        <v>13</v>
      </c>
      <c r="I23" s="66">
        <f>IF(P20="","",P20)</f>
        <v>15</v>
      </c>
      <c r="J23" s="67">
        <f>IF(O20="","",O20)</f>
        <v>7</v>
      </c>
      <c r="K23" s="66">
        <f>IF(P21="","",P21)</f>
        <v>8</v>
      </c>
      <c r="L23" s="67">
        <f>IF(O21="","",O21)</f>
        <v>15</v>
      </c>
      <c r="M23" s="66">
        <f>IF(P22="","",P22)</f>
        <v>9</v>
      </c>
      <c r="N23" s="67">
        <f>IF(O22="","",O22)</f>
        <v>15</v>
      </c>
      <c r="O23" s="24" t="s">
        <v>16</v>
      </c>
      <c r="P23" s="55" t="s">
        <v>16</v>
      </c>
      <c r="Q23" s="17">
        <v>12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6</v>
      </c>
      <c r="C24" s="66">
        <f>IF(R17="","",R17)</f>
        <v>15</v>
      </c>
      <c r="D24" s="67">
        <f>IF(Q17="","",Q17)</f>
        <v>10</v>
      </c>
      <c r="E24" s="66">
        <f>IF(R18="","",R18)</f>
        <v>15</v>
      </c>
      <c r="F24" s="67">
        <f>IF(Q18="","",Q18)</f>
        <v>0</v>
      </c>
      <c r="G24" s="66">
        <f>IF(R19="","",R19)</f>
        <v>4</v>
      </c>
      <c r="H24" s="67">
        <f>IF(Q19="","",Q19)</f>
        <v>15</v>
      </c>
      <c r="I24" s="66">
        <f>IF(R20="","",R20)</f>
        <v>15</v>
      </c>
      <c r="J24" s="67">
        <f>IF(Q20="","",Q20)</f>
        <v>6</v>
      </c>
      <c r="K24" s="66">
        <f>IF(R21="","",R21)</f>
        <v>1</v>
      </c>
      <c r="L24" s="67">
        <f>IF(Q21="","",Q21)</f>
        <v>15</v>
      </c>
      <c r="M24" s="66">
        <f>IF(R22="","",R22)</f>
        <v>13</v>
      </c>
      <c r="N24" s="67">
        <f>IF(Q22="","",Q22)</f>
        <v>15</v>
      </c>
      <c r="O24" s="66">
        <f>IF(R23="","",R23)</f>
        <v>15</v>
      </c>
      <c r="P24" s="67">
        <f>IF(Q23="","",Q23)</f>
        <v>12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SMS WARSZAWA 1</v>
      </c>
      <c r="C28" s="52" t="s">
        <v>21</v>
      </c>
      <c r="D28" s="51" t="str">
        <f>VLOOKUP(J28,'Lista Zespołów'!$A$4:$E$99,3,FALSE)</f>
        <v>UKS LESZNOWOLA 6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LEN ŻYRARDÓW</v>
      </c>
      <c r="C29" s="52" t="s">
        <v>21</v>
      </c>
      <c r="D29" s="51" t="str">
        <f>VLOOKUP(J29,'Lista Zespołów'!$A$4:$E$99,3,FALSE)</f>
        <v>OLIMP MIŃSK MAZ. 5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KS HALINÓW 2</v>
      </c>
      <c r="C30" s="52" t="s">
        <v>21</v>
      </c>
      <c r="D30" s="51" t="str">
        <f>VLOOKUP(J30,'Lista Zespołów'!$A$4:$E$99,3,FALSE)</f>
        <v>OLIMP TŁUSZCZ 4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OLIMP MIŃSK MAZ. 6</v>
      </c>
      <c r="C31" s="52" t="s">
        <v>21</v>
      </c>
      <c r="D31" s="51" t="str">
        <f>VLOOKUP(J31,'Lista Zespołów'!$A$4:$E$99,3,FALSE)</f>
        <v>OLIMPIA WĘGRÓW 1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6</v>
      </c>
      <c r="C33" s="52" t="s">
        <v>21</v>
      </c>
      <c r="D33" s="51" t="str">
        <f>VLOOKUP(J33,'Lista Zespołów'!$A$4:$E$99,3,FALSE)</f>
        <v>OLIMPIA WĘGRÓW 1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OLIMP TŁUSZCZ 4</v>
      </c>
      <c r="C34" s="52" t="s">
        <v>21</v>
      </c>
      <c r="D34" s="51" t="str">
        <f>VLOOKUP(J34,'Lista Zespołów'!$A$4:$E$99,3,FALSE)</f>
        <v>OLIMP MIŃSK MAZ. 6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OLIMP MIŃSK MAZ. 5</v>
      </c>
      <c r="C35" s="52" t="s">
        <v>21</v>
      </c>
      <c r="D35" s="51" t="str">
        <f>VLOOKUP(J35,'Lista Zespołów'!$A$4:$E$99,3,FALSE)</f>
        <v>KS HALINÓW 2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SMS WARSZAWA 1</v>
      </c>
      <c r="C36" s="52" t="s">
        <v>21</v>
      </c>
      <c r="D36" s="51" t="str">
        <f>VLOOKUP(J36,'Lista Zespołów'!$A$4:$E$99,3,FALSE)</f>
        <v>LEN ŻYRARDÓW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LEN ŻYRARDÓW</v>
      </c>
      <c r="C38" s="52" t="s">
        <v>21</v>
      </c>
      <c r="D38" s="51" t="str">
        <f>VLOOKUP(J38,'Lista Zespołów'!$A$4:$E$99,3,FALSE)</f>
        <v>UKS LESZNOWOLA 6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KS HALINÓW 2</v>
      </c>
      <c r="C39" s="52" t="s">
        <v>21</v>
      </c>
      <c r="D39" s="51" t="str">
        <f>VLOOKUP(J39,'Lista Zespołów'!$A$4:$E$99,3,FALSE)</f>
        <v>SMS WARSZAWA 1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OLIMP MIŃSK MAZ. 6</v>
      </c>
      <c r="C40" s="52" t="s">
        <v>21</v>
      </c>
      <c r="D40" s="51" t="str">
        <f>VLOOKUP(J40,'Lista Zespołów'!$A$4:$E$99,3,FALSE)</f>
        <v>OLIMP MIŃSK MAZ. 5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OLIMPIA WĘGRÓW 1</v>
      </c>
      <c r="C41" s="52" t="s">
        <v>21</v>
      </c>
      <c r="D41" s="51" t="str">
        <f>VLOOKUP(J41,'Lista Zespołów'!$A$4:$E$99,3,FALSE)</f>
        <v>OLIMP TŁUSZCZ 4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6</v>
      </c>
      <c r="C43" s="52" t="s">
        <v>21</v>
      </c>
      <c r="D43" s="51" t="str">
        <f>VLOOKUP(J43,'Lista Zespołów'!$A$4:$E$99,3,FALSE)</f>
        <v>OLIMP TŁUSZCZ 4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OLIMP MIŃSK MAZ. 5</v>
      </c>
      <c r="C44" s="52" t="s">
        <v>21</v>
      </c>
      <c r="D44" s="51" t="str">
        <f>VLOOKUP(J44,'Lista Zespołów'!$A$4:$E$99,3,FALSE)</f>
        <v>OLIMPIA WĘGRÓW 1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SMS WARSZAWA 1</v>
      </c>
      <c r="C45" s="54" t="s">
        <v>21</v>
      </c>
      <c r="D45" s="51" t="str">
        <f>VLOOKUP(J45,'Lista Zespołów'!$A$4:$E$99,3,FALSE)</f>
        <v>OLIMP MIŃSK MAZ. 6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LEN ŻYRARDÓW</v>
      </c>
      <c r="C46" s="54" t="s">
        <v>21</v>
      </c>
      <c r="D46" s="51" t="str">
        <f>VLOOKUP(J46,'Lista Zespołów'!$A$4:$E$99,3,FALSE)</f>
        <v>KS HALINÓW 2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KS HALINÓW 2</v>
      </c>
      <c r="C48" s="52" t="s">
        <v>21</v>
      </c>
      <c r="D48" s="51" t="str">
        <f>VLOOKUP(J48,'Lista Zespołów'!$A$4:$E$99,3,FALSE)</f>
        <v>UKS LESZNOWOLA 6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OLIMP MIŃSK MAZ. 6</v>
      </c>
      <c r="C49" s="54" t="s">
        <v>21</v>
      </c>
      <c r="D49" s="51" t="str">
        <f>VLOOKUP(J49,'Lista Zespołów'!$A$4:$E$99,3,FALSE)</f>
        <v>LEN ŻYRARDÓW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OLIMPIA WĘGRÓW 1</v>
      </c>
      <c r="C50" s="54" t="s">
        <v>21</v>
      </c>
      <c r="D50" s="51" t="str">
        <f>VLOOKUP(J50,'Lista Zespołów'!$A$4:$E$99,3,FALSE)</f>
        <v>SMS WARSZAWA 1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OLIMP TŁUSZCZ 4</v>
      </c>
      <c r="C51" s="85" t="s">
        <v>21</v>
      </c>
      <c r="D51" s="51" t="str">
        <f>VLOOKUP(J51,'Lista Zespołów'!$A$4:$E$99,3,FALSE)</f>
        <v>OLIMP MIŃSK MAZ. 5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6</v>
      </c>
      <c r="C53" s="52" t="s">
        <v>21</v>
      </c>
      <c r="D53" s="51" t="str">
        <f>VLOOKUP(J53,'Lista Zespołów'!$A$4:$E$99,3,FALSE)</f>
        <v>OLIMP MIŃSK MAZ. 5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SMS WARSZAWA 1</v>
      </c>
      <c r="C54" s="54" t="s">
        <v>21</v>
      </c>
      <c r="D54" s="51" t="str">
        <f>VLOOKUP(J54,'Lista Zespołów'!$A$4:$E$99,3,FALSE)</f>
        <v>OLIMP TŁUSZCZ 4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LEN ŻYRARDÓW</v>
      </c>
      <c r="C55" s="54" t="s">
        <v>21</v>
      </c>
      <c r="D55" s="51" t="str">
        <f>VLOOKUP(J55,'Lista Zespołów'!$A$4:$E$99,3,FALSE)</f>
        <v>OLIMPIA WĘGRÓW 1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KS HALINÓW 2</v>
      </c>
      <c r="C56" s="85" t="s">
        <v>21</v>
      </c>
      <c r="D56" s="51" t="str">
        <f>VLOOKUP(J56,'Lista Zespołów'!$A$4:$E$99,3,FALSE)</f>
        <v>OLIMP MIŃSK MAZ. 6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MIŃSK MAZ. 6</v>
      </c>
      <c r="C58" s="52" t="s">
        <v>21</v>
      </c>
      <c r="D58" s="51" t="str">
        <f>VLOOKUP(J58,'Lista Zespołów'!$A$4:$E$99,3,FALSE)</f>
        <v>UKS LESZNOWOLA 6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OLIMPIA WĘGRÓW 1</v>
      </c>
      <c r="C59" s="54" t="s">
        <v>21</v>
      </c>
      <c r="D59" s="51" t="str">
        <f>VLOOKUP(J59,'Lista Zespołów'!$A$4:$E$99,3,FALSE)</f>
        <v>KS HALINÓW 2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OLIMP TŁUSZCZ 4</v>
      </c>
      <c r="C60" s="54" t="s">
        <v>21</v>
      </c>
      <c r="D60" s="51" t="str">
        <f>VLOOKUP(J60,'Lista Zespołów'!$A$4:$E$99,3,FALSE)</f>
        <v>LEN ŻYRARDÓW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OLIMP MIŃSK MAZ. 5</v>
      </c>
      <c r="C61" s="85" t="s">
        <v>21</v>
      </c>
      <c r="D61" s="51" t="str">
        <f>VLOOKUP(J61,'Lista Zespołów'!$A$4:$E$99,3,FALSE)</f>
        <v>SMS WARSZAWA 1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P17" sqref="P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F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NIKE OSTROŁEKA 6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97</v>
      </c>
      <c r="H4" s="34">
        <f>SUM(C$17:C$25)</f>
        <v>74</v>
      </c>
      <c r="I4" s="35">
        <f aca="true" t="shared" si="2" ref="I4:I7">_xlfn.IFERROR(G4/H4,0)</f>
        <v>1.3108108108108107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WTS WARKA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73</v>
      </c>
      <c r="H5" s="31">
        <f>SUM(E$17:E$25)</f>
        <v>106</v>
      </c>
      <c r="I5" s="32">
        <f t="shared" si="2"/>
        <v>0.6886792452830188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4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85</v>
      </c>
      <c r="H6" s="34">
        <f>SUM(G$17:G$25)</f>
        <v>84</v>
      </c>
      <c r="I6" s="35">
        <f t="shared" si="2"/>
        <v>1.0119047619047619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LTS LEGIONOVIA 1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95</v>
      </c>
      <c r="H7" s="31">
        <f>SUM(I$17:I$25)</f>
        <v>70</v>
      </c>
      <c r="I7" s="32">
        <f t="shared" si="2"/>
        <v>1.3571428571428572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MAZ. 4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SUM(L$17:L$25)</f>
        <v>69</v>
      </c>
      <c r="H8" s="34">
        <f>SUM(K$17:K$25)</f>
        <v>107</v>
      </c>
      <c r="I8" s="35">
        <f>_xlfn.IFERROR(G8/H8,0)</f>
        <v>0.6448598130841121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UKS LESZNOWOLA 7</v>
      </c>
      <c r="C9" s="30">
        <f aca="true" t="shared" si="5" ref="C9">D9*$E$1+E9*$G$1</f>
        <v>8</v>
      </c>
      <c r="D9" s="86">
        <f t="shared" si="3"/>
        <v>4</v>
      </c>
      <c r="E9" s="86">
        <f t="shared" si="4"/>
        <v>3</v>
      </c>
      <c r="F9" s="31">
        <f aca="true" t="shared" si="6" ref="F9">E9+D9</f>
        <v>7</v>
      </c>
      <c r="G9" s="31">
        <f>SUM(N$17:N$25)</f>
        <v>90</v>
      </c>
      <c r="H9" s="31">
        <f>SUM(M$17:M$25)</f>
        <v>85</v>
      </c>
      <c r="I9" s="32">
        <f aca="true" t="shared" si="7" ref="I9">_xlfn.IFERROR(G9/H9,0)</f>
        <v>1.0588235294117647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ASTW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94</v>
      </c>
      <c r="H10" s="34">
        <f>SUM(O$17:O$25)</f>
        <v>86</v>
      </c>
      <c r="I10" s="35">
        <f>_xlfn.IFERROR(G10/H10,0)</f>
        <v>1.0930232558139534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KS HALINÓW 1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83</v>
      </c>
      <c r="H11" s="31">
        <f>SUM(Q$17:Q$25)</f>
        <v>74</v>
      </c>
      <c r="I11" s="32">
        <f aca="true" t="shared" si="10" ref="I11">_xlfn.IFERROR(G11/H11,0)</f>
        <v>1.1216216216216217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NIKE OSTROŁEKA 6</v>
      </c>
      <c r="D16" s="92"/>
      <c r="E16" s="91" t="str">
        <f>VLOOKUP($B$1&amp;E15,'Lista Zespołów'!$A$4:$E$99,3,FALSE)</f>
        <v>WTS WARKA</v>
      </c>
      <c r="F16" s="92"/>
      <c r="G16" s="91" t="str">
        <f>VLOOKUP($B$1&amp;G15,'Lista Zespołów'!$A$4:$E$99,3,FALSE)</f>
        <v>DĘBINA NIEPORĘT 4</v>
      </c>
      <c r="H16" s="92"/>
      <c r="I16" s="91" t="str">
        <f>VLOOKUP($B$1&amp;I15,'Lista Zespołów'!$A$4:$E$99,3,FALSE)</f>
        <v>LTS LEGIONOVIA 1</v>
      </c>
      <c r="J16" s="92"/>
      <c r="K16" s="101" t="str">
        <f>VLOOKUP($B$1&amp;K15,'Lista Zespołów'!$A$4:$E$99,3,FALSE)</f>
        <v>OLIMP MIŃSK MAZ. 4</v>
      </c>
      <c r="L16" s="102"/>
      <c r="M16" s="91" t="str">
        <f>VLOOKUP($B$1&amp;M15,'Lista Zespołów'!$A$4:$E$99,3,FALSE)</f>
        <v>UKS LESZNOWOLA 7</v>
      </c>
      <c r="N16" s="92"/>
      <c r="O16" s="91" t="str">
        <f>VLOOKUP($B$1&amp;O15,'Lista Zespołów'!$A$4:$E$99,3,FALSE)</f>
        <v>ASTW</v>
      </c>
      <c r="P16" s="92"/>
      <c r="Q16" s="91" t="str">
        <f>VLOOKUP($B$1&amp;Q15,'Lista Zespołów'!$A$4:$E$99,3,FALSE)</f>
        <v>KS HALINÓW 1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NIKE OSTROŁEKA 6</v>
      </c>
      <c r="C17" s="22" t="s">
        <v>16</v>
      </c>
      <c r="D17" s="23" t="s">
        <v>16</v>
      </c>
      <c r="E17" s="17">
        <v>15</v>
      </c>
      <c r="F17" s="27">
        <v>7</v>
      </c>
      <c r="G17" s="17">
        <v>18</v>
      </c>
      <c r="H17" s="27">
        <v>16</v>
      </c>
      <c r="I17" s="17">
        <v>15</v>
      </c>
      <c r="J17" s="27">
        <v>10</v>
      </c>
      <c r="K17" s="17">
        <v>15</v>
      </c>
      <c r="L17" s="27">
        <v>8</v>
      </c>
      <c r="M17" s="17">
        <v>12</v>
      </c>
      <c r="N17" s="27">
        <v>15</v>
      </c>
      <c r="O17" s="17">
        <v>15</v>
      </c>
      <c r="P17" s="27">
        <v>3</v>
      </c>
      <c r="Q17" s="17">
        <v>7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WTS WARKA</v>
      </c>
      <c r="C18" s="66">
        <f>IF(F17="","",F17)</f>
        <v>7</v>
      </c>
      <c r="D18" s="67">
        <f>IF(E17="","",E17)</f>
        <v>15</v>
      </c>
      <c r="E18" s="24" t="s">
        <v>16</v>
      </c>
      <c r="F18" s="25" t="s">
        <v>16</v>
      </c>
      <c r="G18" s="21">
        <v>9</v>
      </c>
      <c r="H18" s="28">
        <v>15</v>
      </c>
      <c r="I18" s="21">
        <v>6</v>
      </c>
      <c r="J18" s="28">
        <v>15</v>
      </c>
      <c r="K18" s="21">
        <v>21</v>
      </c>
      <c r="L18" s="28">
        <v>19</v>
      </c>
      <c r="M18" s="21">
        <v>15</v>
      </c>
      <c r="N18" s="28">
        <v>12</v>
      </c>
      <c r="O18" s="21">
        <v>9</v>
      </c>
      <c r="P18" s="28">
        <v>15</v>
      </c>
      <c r="Q18" s="21">
        <v>6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NIEPORĘT 4</v>
      </c>
      <c r="C19" s="65">
        <f>IF(H17="","",H17)</f>
        <v>16</v>
      </c>
      <c r="D19" s="68">
        <f>IF(G17="","",G17)</f>
        <v>18</v>
      </c>
      <c r="E19" s="65">
        <f>IF(H18="","",H18)</f>
        <v>15</v>
      </c>
      <c r="F19" s="68">
        <f>IF(G18="","",G18)</f>
        <v>9</v>
      </c>
      <c r="G19" s="26" t="s">
        <v>16</v>
      </c>
      <c r="H19" s="23" t="s">
        <v>16</v>
      </c>
      <c r="I19" s="17">
        <v>5</v>
      </c>
      <c r="J19" s="27">
        <v>15</v>
      </c>
      <c r="K19" s="17">
        <v>15</v>
      </c>
      <c r="L19" s="27">
        <v>6</v>
      </c>
      <c r="M19" s="17">
        <v>9</v>
      </c>
      <c r="N19" s="27">
        <v>15</v>
      </c>
      <c r="O19" s="17">
        <v>10</v>
      </c>
      <c r="P19" s="27">
        <v>15</v>
      </c>
      <c r="Q19" s="17">
        <v>15</v>
      </c>
      <c r="R19" s="27">
        <v>6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LTS LEGIONOVIA 1</v>
      </c>
      <c r="C20" s="66">
        <f>IF(J17="","",J17)</f>
        <v>10</v>
      </c>
      <c r="D20" s="67">
        <f>IF(I17="","",I17)</f>
        <v>15</v>
      </c>
      <c r="E20" s="66">
        <f>IF(J18="","",J18)</f>
        <v>15</v>
      </c>
      <c r="F20" s="67">
        <f>IF(I18="","",I18)</f>
        <v>6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15</v>
      </c>
      <c r="L20" s="28">
        <v>4</v>
      </c>
      <c r="M20" s="21">
        <v>10</v>
      </c>
      <c r="N20" s="28">
        <v>15</v>
      </c>
      <c r="O20" s="21">
        <v>15</v>
      </c>
      <c r="P20" s="28">
        <v>17</v>
      </c>
      <c r="Q20" s="21">
        <v>15</v>
      </c>
      <c r="R20" s="28">
        <v>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MAZ. 4</v>
      </c>
      <c r="C21" s="66">
        <f>IF(L17="","",L17)</f>
        <v>8</v>
      </c>
      <c r="D21" s="67">
        <f>IF(K17="","",K17)</f>
        <v>15</v>
      </c>
      <c r="E21" s="66">
        <f>IF(L18="","",L18)</f>
        <v>19</v>
      </c>
      <c r="F21" s="67">
        <f>IF(K18="","",K18)</f>
        <v>21</v>
      </c>
      <c r="G21" s="66">
        <f>IF(L19="","",L19)</f>
        <v>6</v>
      </c>
      <c r="H21" s="67">
        <f>IF(K19="","",K19)</f>
        <v>15</v>
      </c>
      <c r="I21" s="66">
        <f>IF(L20="","",L20)</f>
        <v>4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10</v>
      </c>
      <c r="O21" s="17">
        <v>14</v>
      </c>
      <c r="P21" s="27">
        <v>16</v>
      </c>
      <c r="Q21" s="17">
        <v>3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UKS LESZNOWOLA 7</v>
      </c>
      <c r="C22" s="66">
        <f>IF(N17="","",N17)</f>
        <v>15</v>
      </c>
      <c r="D22" s="67">
        <f>IF(M17="","",M17)</f>
        <v>12</v>
      </c>
      <c r="E22" s="66">
        <f>IF(N18="","",N18)</f>
        <v>12</v>
      </c>
      <c r="F22" s="67">
        <f>IF(M18="","",M18)</f>
        <v>15</v>
      </c>
      <c r="G22" s="66">
        <f>IF(N19="","",N19)</f>
        <v>15</v>
      </c>
      <c r="H22" s="67">
        <f>IF(M19="","",M19)</f>
        <v>9</v>
      </c>
      <c r="I22" s="66">
        <f>IF(N20="","",N20)</f>
        <v>15</v>
      </c>
      <c r="J22" s="67">
        <f>IF(M20="","",M20)</f>
        <v>10</v>
      </c>
      <c r="K22" s="66">
        <f>IF(N21="","",N21)</f>
        <v>10</v>
      </c>
      <c r="L22" s="67">
        <f>IF(M21="","",M21)</f>
        <v>15</v>
      </c>
      <c r="M22" s="24" t="s">
        <v>16</v>
      </c>
      <c r="N22" s="55" t="s">
        <v>16</v>
      </c>
      <c r="O22" s="21">
        <v>8</v>
      </c>
      <c r="P22" s="28">
        <v>15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ASTW</v>
      </c>
      <c r="C23" s="66">
        <f>IF(P17="","",P17)</f>
        <v>3</v>
      </c>
      <c r="D23" s="67">
        <f>IF(O17="","",O17)</f>
        <v>15</v>
      </c>
      <c r="E23" s="66">
        <f>IF(P18="","",P18)</f>
        <v>15</v>
      </c>
      <c r="F23" s="67">
        <f>IF(O18="","",O18)</f>
        <v>9</v>
      </c>
      <c r="G23" s="66">
        <f>IF(P19="","",P19)</f>
        <v>15</v>
      </c>
      <c r="H23" s="67">
        <f>IF(O19="","",O19)</f>
        <v>10</v>
      </c>
      <c r="I23" s="66">
        <f>IF(P20="","",P20)</f>
        <v>17</v>
      </c>
      <c r="J23" s="67">
        <f>IF(O20="","",O20)</f>
        <v>15</v>
      </c>
      <c r="K23" s="66">
        <f>IF(P21="","",P21)</f>
        <v>16</v>
      </c>
      <c r="L23" s="67">
        <f>IF(O21="","",O21)</f>
        <v>14</v>
      </c>
      <c r="M23" s="66">
        <f>IF(P22="","",P22)</f>
        <v>15</v>
      </c>
      <c r="N23" s="67">
        <f>IF(O22="","",O22)</f>
        <v>8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KS HALINÓW 1</v>
      </c>
      <c r="C24" s="66">
        <f>IF(R17="","",R17)</f>
        <v>15</v>
      </c>
      <c r="D24" s="67">
        <f>IF(Q17="","",Q17)</f>
        <v>7</v>
      </c>
      <c r="E24" s="66">
        <f>IF(R18="","",R18)</f>
        <v>15</v>
      </c>
      <c r="F24" s="67">
        <f>IF(Q18="","",Q18)</f>
        <v>6</v>
      </c>
      <c r="G24" s="66">
        <f>IF(R19="","",R19)</f>
        <v>6</v>
      </c>
      <c r="H24" s="67">
        <f>IF(Q19="","",Q19)</f>
        <v>15</v>
      </c>
      <c r="I24" s="66">
        <f>IF(R20="","",R20)</f>
        <v>8</v>
      </c>
      <c r="J24" s="67">
        <f>IF(Q20="","",Q20)</f>
        <v>15</v>
      </c>
      <c r="K24" s="66">
        <f>IF(R21="","",R21)</f>
        <v>15</v>
      </c>
      <c r="L24" s="67">
        <f>IF(Q21="","",Q21)</f>
        <v>3</v>
      </c>
      <c r="M24" s="66">
        <f>IF(R22="","",R22)</f>
        <v>9</v>
      </c>
      <c r="N24" s="67">
        <f>IF(Q22="","",Q22)</f>
        <v>15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OSTROŁEKA 6</v>
      </c>
      <c r="C28" s="52" t="s">
        <v>21</v>
      </c>
      <c r="D28" s="51" t="str">
        <f>VLOOKUP(J28,'Lista Zespołów'!$A$4:$E$99,3,FALSE)</f>
        <v>KS HALINÓW 1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WTS WARKA</v>
      </c>
      <c r="C29" s="52" t="s">
        <v>21</v>
      </c>
      <c r="D29" s="51" t="str">
        <f>VLOOKUP(J29,'Lista Zespołów'!$A$4:$E$99,3,FALSE)</f>
        <v>ASTW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DĘBINA NIEPORĘT 4</v>
      </c>
      <c r="C30" s="52" t="s">
        <v>21</v>
      </c>
      <c r="D30" s="51" t="str">
        <f>VLOOKUP(J30,'Lista Zespołów'!$A$4:$E$99,3,FALSE)</f>
        <v>UKS LESZNOWOLA 7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LTS LEGIONOVIA 1</v>
      </c>
      <c r="C31" s="52" t="s">
        <v>21</v>
      </c>
      <c r="D31" s="51" t="str">
        <f>VLOOKUP(J31,'Lista Zespołów'!$A$4:$E$99,3,FALSE)</f>
        <v>OLIMP MIŃSK MAZ. 4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KS HALINÓW 1</v>
      </c>
      <c r="C33" s="52" t="s">
        <v>21</v>
      </c>
      <c r="D33" s="51" t="str">
        <f>VLOOKUP(J33,'Lista Zespołów'!$A$4:$E$99,3,FALSE)</f>
        <v>OLIMP MIŃSK MAZ. 4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UKS LESZNOWOLA 7</v>
      </c>
      <c r="C34" s="52" t="s">
        <v>21</v>
      </c>
      <c r="D34" s="51" t="str">
        <f>VLOOKUP(J34,'Lista Zespołów'!$A$4:$E$99,3,FALSE)</f>
        <v>LTS LEGIONOVIA 1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ASTW</v>
      </c>
      <c r="C35" s="52" t="s">
        <v>21</v>
      </c>
      <c r="D35" s="51" t="str">
        <f>VLOOKUP(J35,'Lista Zespołów'!$A$4:$E$99,3,FALSE)</f>
        <v>DĘBINA NIEPORĘT 4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NIKE OSTROŁEKA 6</v>
      </c>
      <c r="C36" s="52" t="s">
        <v>21</v>
      </c>
      <c r="D36" s="51" t="str">
        <f>VLOOKUP(J36,'Lista Zespołów'!$A$4:$E$99,3,FALSE)</f>
        <v>WTS WARKA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WTS WARKA</v>
      </c>
      <c r="C38" s="52" t="s">
        <v>21</v>
      </c>
      <c r="D38" s="51" t="str">
        <f>VLOOKUP(J38,'Lista Zespołów'!$A$4:$E$99,3,FALSE)</f>
        <v>KS HALINÓW 1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DĘBINA NIEPORĘT 4</v>
      </c>
      <c r="C39" s="52" t="s">
        <v>21</v>
      </c>
      <c r="D39" s="51" t="str">
        <f>VLOOKUP(J39,'Lista Zespołów'!$A$4:$E$99,3,FALSE)</f>
        <v>NIKE OSTROŁEKA 6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LTS LEGIONOVIA 1</v>
      </c>
      <c r="C40" s="52" t="s">
        <v>21</v>
      </c>
      <c r="D40" s="51" t="str">
        <f>VLOOKUP(J40,'Lista Zespołów'!$A$4:$E$99,3,FALSE)</f>
        <v>ASTW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OLIMP MIŃSK MAZ. 4</v>
      </c>
      <c r="C41" s="52" t="s">
        <v>21</v>
      </c>
      <c r="D41" s="51" t="str">
        <f>VLOOKUP(J41,'Lista Zespołów'!$A$4:$E$99,3,FALSE)</f>
        <v>UKS LESZNOWOLA 7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KS HALINÓW 1</v>
      </c>
      <c r="C43" s="52" t="s">
        <v>21</v>
      </c>
      <c r="D43" s="51" t="str">
        <f>VLOOKUP(J43,'Lista Zespołów'!$A$4:$E$99,3,FALSE)</f>
        <v>UKS LESZNOWOLA 7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ASTW</v>
      </c>
      <c r="C44" s="52" t="s">
        <v>21</v>
      </c>
      <c r="D44" s="51" t="str">
        <f>VLOOKUP(J44,'Lista Zespołów'!$A$4:$E$99,3,FALSE)</f>
        <v>OLIMP MIŃSK MAZ. 4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NIKE OSTROŁEKA 6</v>
      </c>
      <c r="C45" s="54" t="s">
        <v>21</v>
      </c>
      <c r="D45" s="51" t="str">
        <f>VLOOKUP(J45,'Lista Zespołów'!$A$4:$E$99,3,FALSE)</f>
        <v>LTS LEGIONOVIA 1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WTS WARKA</v>
      </c>
      <c r="C46" s="54" t="s">
        <v>21</v>
      </c>
      <c r="D46" s="51" t="str">
        <f>VLOOKUP(J46,'Lista Zespołów'!$A$4:$E$99,3,FALSE)</f>
        <v>DĘBINA NIEPORĘT 4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DĘBINA NIEPORĘT 4</v>
      </c>
      <c r="C48" s="52" t="s">
        <v>21</v>
      </c>
      <c r="D48" s="51" t="str">
        <f>VLOOKUP(J48,'Lista Zespołów'!$A$4:$E$99,3,FALSE)</f>
        <v>KS HALINÓW 1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LTS LEGIONOVIA 1</v>
      </c>
      <c r="C49" s="54" t="s">
        <v>21</v>
      </c>
      <c r="D49" s="51" t="str">
        <f>VLOOKUP(J49,'Lista Zespołów'!$A$4:$E$99,3,FALSE)</f>
        <v>WTS WARKA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OLIMP MIŃSK MAZ. 4</v>
      </c>
      <c r="C50" s="54" t="s">
        <v>21</v>
      </c>
      <c r="D50" s="51" t="str">
        <f>VLOOKUP(J50,'Lista Zespołów'!$A$4:$E$99,3,FALSE)</f>
        <v>NIKE OSTROŁEKA 6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UKS LESZNOWOLA 7</v>
      </c>
      <c r="C51" s="85" t="s">
        <v>21</v>
      </c>
      <c r="D51" s="51" t="str">
        <f>VLOOKUP(J51,'Lista Zespołów'!$A$4:$E$99,3,FALSE)</f>
        <v>ASTW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KS HALINÓW 1</v>
      </c>
      <c r="C53" s="52" t="s">
        <v>21</v>
      </c>
      <c r="D53" s="51" t="str">
        <f>VLOOKUP(J53,'Lista Zespołów'!$A$4:$E$99,3,FALSE)</f>
        <v>ASTW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NIKE OSTROŁEKA 6</v>
      </c>
      <c r="C54" s="54" t="s">
        <v>21</v>
      </c>
      <c r="D54" s="51" t="str">
        <f>VLOOKUP(J54,'Lista Zespołów'!$A$4:$E$99,3,FALSE)</f>
        <v>UKS LESZNOWOLA 7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WTS WARKA</v>
      </c>
      <c r="C55" s="54" t="s">
        <v>21</v>
      </c>
      <c r="D55" s="51" t="str">
        <f>VLOOKUP(J55,'Lista Zespołów'!$A$4:$E$99,3,FALSE)</f>
        <v>OLIMP MIŃSK MAZ. 4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DĘBINA NIEPORĘT 4</v>
      </c>
      <c r="C56" s="85" t="s">
        <v>21</v>
      </c>
      <c r="D56" s="51" t="str">
        <f>VLOOKUP(J56,'Lista Zespołów'!$A$4:$E$99,3,FALSE)</f>
        <v>LTS LEGIONOVIA 1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LTS LEGIONOVIA 1</v>
      </c>
      <c r="C58" s="52" t="s">
        <v>21</v>
      </c>
      <c r="D58" s="51" t="str">
        <f>VLOOKUP(J58,'Lista Zespołów'!$A$4:$E$99,3,FALSE)</f>
        <v>KS HALINÓW 1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OLIMP MIŃSK MAZ. 4</v>
      </c>
      <c r="C59" s="54" t="s">
        <v>21</v>
      </c>
      <c r="D59" s="51" t="str">
        <f>VLOOKUP(J59,'Lista Zespołów'!$A$4:$E$99,3,FALSE)</f>
        <v>DĘBINA NIEPORĘT 4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UKS LESZNOWOLA 7</v>
      </c>
      <c r="C60" s="54" t="s">
        <v>21</v>
      </c>
      <c r="D60" s="51" t="str">
        <f>VLOOKUP(J60,'Lista Zespołów'!$A$4:$E$99,3,FALSE)</f>
        <v>WTS WARKA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ASTW</v>
      </c>
      <c r="C61" s="85" t="s">
        <v>21</v>
      </c>
      <c r="D61" s="51" t="str">
        <f>VLOOKUP(J61,'Lista Zespołów'!$A$4:$E$99,3,FALSE)</f>
        <v>NIKE OSTROŁEKA 6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1">
      <selection activeCell="E24" sqref="E24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G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MUKS KRÓTKA 4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56</v>
      </c>
      <c r="I4" s="35">
        <f aca="true" t="shared" si="2" ref="I4:I7">_xlfn.IFERROR(G4/H4,0)</f>
        <v>1.875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KS HALINÓW 3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72</v>
      </c>
      <c r="H5" s="31">
        <f>SUM(E$17:E$25)</f>
        <v>99</v>
      </c>
      <c r="I5" s="32">
        <f t="shared" si="2"/>
        <v>0.7272727272727273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5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SUM(H$17:H$25)</f>
        <v>90</v>
      </c>
      <c r="H6" s="34">
        <f>SUM(G$17:G$25)</f>
        <v>75</v>
      </c>
      <c r="I6" s="35">
        <f t="shared" si="2"/>
        <v>1.2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NIEK OSTROŁEKA 3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SUM(J$17:J$25)</f>
        <v>100</v>
      </c>
      <c r="H7" s="31">
        <f>SUM(I$17:I$25)</f>
        <v>61</v>
      </c>
      <c r="I7" s="32">
        <f t="shared" si="2"/>
        <v>1.639344262295082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 xml:space="preserve">JEDYNKA KOZIENICE 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SUM(L$17:L$25)</f>
        <v>56</v>
      </c>
      <c r="H8" s="34">
        <f>SUM(K$17:K$25)</f>
        <v>103</v>
      </c>
      <c r="I8" s="35">
        <f>_xlfn.IFERROR(G8/H8,0)</f>
        <v>0.5436893203883495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WTS WARKA 2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SUM(N$17:N$25)</f>
        <v>86</v>
      </c>
      <c r="H9" s="31">
        <f>SUM(M$17:M$25)</f>
        <v>97</v>
      </c>
      <c r="I9" s="32">
        <f aca="true" t="shared" si="7" ref="I9">_xlfn.IFERROR(G9/H9,0)</f>
        <v>0.8865979381443299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OLIMP TŁUSZCZ 3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96</v>
      </c>
      <c r="H10" s="34">
        <f>SUM(O$17:O$25)</f>
        <v>86</v>
      </c>
      <c r="I10" s="35">
        <f>_xlfn.IFERROR(G10/H10,0)</f>
        <v>1.1162790697674418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VICTORIA LUBOWIDZ 5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75</v>
      </c>
      <c r="H11" s="31">
        <f>SUM(Q$17:Q$25)</f>
        <v>103</v>
      </c>
      <c r="I11" s="32">
        <f aca="true" t="shared" si="10" ref="I11">_xlfn.IFERROR(G11/H11,0)</f>
        <v>0.7281553398058253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MUKS KRÓTKA 4</v>
      </c>
      <c r="D16" s="92"/>
      <c r="E16" s="91" t="str">
        <f>VLOOKUP($B$1&amp;E15,'Lista Zespołów'!$A$4:$E$99,3,FALSE)</f>
        <v>KS HALINÓW 3</v>
      </c>
      <c r="F16" s="92"/>
      <c r="G16" s="91" t="str">
        <f>VLOOKUP($B$1&amp;G15,'Lista Zespołów'!$A$4:$E$99,3,FALSE)</f>
        <v>UKS LESZNOWOLA 5</v>
      </c>
      <c r="H16" s="92"/>
      <c r="I16" s="91" t="str">
        <f>VLOOKUP($B$1&amp;I15,'Lista Zespołów'!$A$4:$E$99,3,FALSE)</f>
        <v>NIEK OSTROŁEKA 3</v>
      </c>
      <c r="J16" s="92"/>
      <c r="K16" s="101" t="str">
        <f>VLOOKUP($B$1&amp;K15,'Lista Zespołów'!$A$4:$E$99,3,FALSE)</f>
        <v xml:space="preserve">JEDYNKA KOZIENICE </v>
      </c>
      <c r="L16" s="102"/>
      <c r="M16" s="91" t="str">
        <f>VLOOKUP($B$1&amp;M15,'Lista Zespołów'!$A$4:$E$99,3,FALSE)</f>
        <v>WTS WARKA 2</v>
      </c>
      <c r="N16" s="92"/>
      <c r="O16" s="91" t="str">
        <f>VLOOKUP($B$1&amp;O15,'Lista Zespołów'!$A$4:$E$99,3,FALSE)</f>
        <v>OLIMP TŁUSZCZ 3</v>
      </c>
      <c r="P16" s="92"/>
      <c r="Q16" s="91" t="str">
        <f>VLOOKUP($B$1&amp;Q15,'Lista Zespołów'!$A$4:$E$99,3,FALSE)</f>
        <v>VICTORIA LUBOWIDZ 5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MUKS KRÓTKA 4</v>
      </c>
      <c r="C17" s="22" t="s">
        <v>16</v>
      </c>
      <c r="D17" s="23" t="s">
        <v>16</v>
      </c>
      <c r="E17" s="17">
        <v>15</v>
      </c>
      <c r="F17" s="27">
        <v>5</v>
      </c>
      <c r="G17" s="17">
        <v>15</v>
      </c>
      <c r="H17" s="27">
        <v>9</v>
      </c>
      <c r="I17" s="17">
        <v>15</v>
      </c>
      <c r="J17" s="27">
        <v>10</v>
      </c>
      <c r="K17" s="17">
        <v>15</v>
      </c>
      <c r="L17" s="27">
        <v>6</v>
      </c>
      <c r="M17" s="17">
        <v>15</v>
      </c>
      <c r="N17" s="27">
        <v>9</v>
      </c>
      <c r="O17" s="17">
        <v>15</v>
      </c>
      <c r="P17" s="27">
        <v>13</v>
      </c>
      <c r="Q17" s="17">
        <v>15</v>
      </c>
      <c r="R17" s="27">
        <v>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KS HALINÓW 3</v>
      </c>
      <c r="C18" s="66">
        <f>IF(F17="","",F17)</f>
        <v>5</v>
      </c>
      <c r="D18" s="67">
        <f>IF(E17="","",E17)</f>
        <v>15</v>
      </c>
      <c r="E18" s="24" t="s">
        <v>16</v>
      </c>
      <c r="F18" s="25" t="s">
        <v>16</v>
      </c>
      <c r="G18" s="21">
        <v>6</v>
      </c>
      <c r="H18" s="28">
        <v>15</v>
      </c>
      <c r="I18" s="21">
        <v>5</v>
      </c>
      <c r="J18" s="28">
        <v>15</v>
      </c>
      <c r="K18" s="21">
        <v>17</v>
      </c>
      <c r="L18" s="28">
        <v>15</v>
      </c>
      <c r="M18" s="21">
        <v>15</v>
      </c>
      <c r="N18" s="28">
        <v>9</v>
      </c>
      <c r="O18" s="21">
        <v>12</v>
      </c>
      <c r="P18" s="28">
        <v>15</v>
      </c>
      <c r="Q18" s="21">
        <v>12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5</v>
      </c>
      <c r="C19" s="65">
        <f>IF(H17="","",H17)</f>
        <v>9</v>
      </c>
      <c r="D19" s="68">
        <f>IF(G17="","",G17)</f>
        <v>15</v>
      </c>
      <c r="E19" s="65">
        <f>IF(H18="","",H18)</f>
        <v>15</v>
      </c>
      <c r="F19" s="68">
        <f>IF(G18="","",G18)</f>
        <v>6</v>
      </c>
      <c r="G19" s="26" t="s">
        <v>16</v>
      </c>
      <c r="H19" s="23" t="s">
        <v>16</v>
      </c>
      <c r="I19" s="17">
        <v>12</v>
      </c>
      <c r="J19" s="27">
        <v>15</v>
      </c>
      <c r="K19" s="17">
        <v>15</v>
      </c>
      <c r="L19" s="27">
        <v>6</v>
      </c>
      <c r="M19" s="17">
        <v>15</v>
      </c>
      <c r="N19" s="27">
        <v>13</v>
      </c>
      <c r="O19" s="17">
        <v>9</v>
      </c>
      <c r="P19" s="27">
        <v>15</v>
      </c>
      <c r="Q19" s="17">
        <v>15</v>
      </c>
      <c r="R19" s="27">
        <v>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NIEK OSTROŁEKA 3</v>
      </c>
      <c r="C20" s="66">
        <f>IF(J17="","",J17)</f>
        <v>10</v>
      </c>
      <c r="D20" s="67">
        <f>IF(I17="","",I17)</f>
        <v>15</v>
      </c>
      <c r="E20" s="66">
        <f>IF(J18="","",J18)</f>
        <v>15</v>
      </c>
      <c r="F20" s="67">
        <f>IF(I18="","",I18)</f>
        <v>5</v>
      </c>
      <c r="G20" s="66">
        <f>IF(J19="","",J19)</f>
        <v>15</v>
      </c>
      <c r="H20" s="67">
        <f>IF(I19="","",I19)</f>
        <v>12</v>
      </c>
      <c r="I20" s="24" t="s">
        <v>16</v>
      </c>
      <c r="J20" s="25" t="s">
        <v>16</v>
      </c>
      <c r="K20" s="21">
        <v>15</v>
      </c>
      <c r="L20" s="28">
        <v>5</v>
      </c>
      <c r="M20" s="21">
        <v>15</v>
      </c>
      <c r="N20" s="28">
        <v>8</v>
      </c>
      <c r="O20" s="21">
        <v>15</v>
      </c>
      <c r="P20" s="28">
        <v>8</v>
      </c>
      <c r="Q20" s="21">
        <v>15</v>
      </c>
      <c r="R20" s="28">
        <v>8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 xml:space="preserve">JEDYNKA KOZIENICE </v>
      </c>
      <c r="C21" s="66">
        <f>IF(L17="","",L17)</f>
        <v>6</v>
      </c>
      <c r="D21" s="67">
        <f>IF(K17="","",K17)</f>
        <v>15</v>
      </c>
      <c r="E21" s="66">
        <f>IF(L18="","",L18)</f>
        <v>15</v>
      </c>
      <c r="F21" s="67">
        <f>IF(K18="","",K18)</f>
        <v>17</v>
      </c>
      <c r="G21" s="66">
        <f>IF(L19="","",L19)</f>
        <v>6</v>
      </c>
      <c r="H21" s="67">
        <f>IF(K19="","",K19)</f>
        <v>15</v>
      </c>
      <c r="I21" s="66">
        <f>IF(L20="","",L20)</f>
        <v>5</v>
      </c>
      <c r="J21" s="67">
        <f>IF(K20="","",K20)</f>
        <v>15</v>
      </c>
      <c r="K21" s="24" t="s">
        <v>16</v>
      </c>
      <c r="L21" s="55" t="s">
        <v>16</v>
      </c>
      <c r="M21" s="17">
        <v>4</v>
      </c>
      <c r="N21" s="27">
        <v>14</v>
      </c>
      <c r="O21" s="17">
        <v>5</v>
      </c>
      <c r="P21" s="27">
        <v>15</v>
      </c>
      <c r="Q21" s="17">
        <v>15</v>
      </c>
      <c r="R21" s="27">
        <v>12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WTS WARKA 2</v>
      </c>
      <c r="C22" s="66">
        <f>IF(N17="","",N17)</f>
        <v>9</v>
      </c>
      <c r="D22" s="67">
        <f>IF(M17="","",M17)</f>
        <v>15</v>
      </c>
      <c r="E22" s="66">
        <f>IF(N18="","",N18)</f>
        <v>9</v>
      </c>
      <c r="F22" s="67">
        <f>IF(M18="","",M18)</f>
        <v>15</v>
      </c>
      <c r="G22" s="66">
        <f>IF(N19="","",N19)</f>
        <v>13</v>
      </c>
      <c r="H22" s="67">
        <f>IF(M19="","",M19)</f>
        <v>15</v>
      </c>
      <c r="I22" s="66">
        <f>IF(N20="","",N20)</f>
        <v>8</v>
      </c>
      <c r="J22" s="67">
        <f>IF(M20="","",M20)</f>
        <v>15</v>
      </c>
      <c r="K22" s="66">
        <f>IF(N21="","",N21)</f>
        <v>14</v>
      </c>
      <c r="L22" s="67">
        <f>IF(M21="","",M21)</f>
        <v>4</v>
      </c>
      <c r="M22" s="24" t="s">
        <v>16</v>
      </c>
      <c r="N22" s="55" t="s">
        <v>16</v>
      </c>
      <c r="O22" s="21">
        <v>15</v>
      </c>
      <c r="P22" s="28">
        <v>17</v>
      </c>
      <c r="Q22" s="21">
        <v>18</v>
      </c>
      <c r="R22" s="28">
        <v>16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 TŁUSZCZ 3</v>
      </c>
      <c r="C23" s="66">
        <f>IF(P17="","",P17)</f>
        <v>13</v>
      </c>
      <c r="D23" s="67">
        <f>IF(O17="","",O17)</f>
        <v>15</v>
      </c>
      <c r="E23" s="66">
        <f>IF(P18="","",P18)</f>
        <v>15</v>
      </c>
      <c r="F23" s="67">
        <f>IF(O18="","",O18)</f>
        <v>12</v>
      </c>
      <c r="G23" s="66">
        <f>IF(P19="","",P19)</f>
        <v>15</v>
      </c>
      <c r="H23" s="67">
        <f>IF(O19="","",O19)</f>
        <v>9</v>
      </c>
      <c r="I23" s="66">
        <f>IF(P20="","",P20)</f>
        <v>8</v>
      </c>
      <c r="J23" s="67">
        <f>IF(O20="","",O20)</f>
        <v>15</v>
      </c>
      <c r="K23" s="66">
        <f>IF(P21="","",P21)</f>
        <v>15</v>
      </c>
      <c r="L23" s="67">
        <f>IF(O21="","",O21)</f>
        <v>5</v>
      </c>
      <c r="M23" s="66">
        <f>IF(P22="","",P22)</f>
        <v>17</v>
      </c>
      <c r="N23" s="67">
        <f>IF(O22="","",O22)</f>
        <v>15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VICTORIA LUBOWIDZ 5</v>
      </c>
      <c r="C24" s="66">
        <f>IF(R17="","",R17)</f>
        <v>4</v>
      </c>
      <c r="D24" s="67">
        <f>IF(Q17="","",Q17)</f>
        <v>15</v>
      </c>
      <c r="E24" s="66">
        <f>IF(R18="","",R18)</f>
        <v>15</v>
      </c>
      <c r="F24" s="67">
        <f>IF(Q18="","",Q18)</f>
        <v>12</v>
      </c>
      <c r="G24" s="66">
        <f>IF(R19="","",R19)</f>
        <v>5</v>
      </c>
      <c r="H24" s="67">
        <f>IF(Q19="","",Q19)</f>
        <v>15</v>
      </c>
      <c r="I24" s="66">
        <f>IF(R20="","",R20)</f>
        <v>8</v>
      </c>
      <c r="J24" s="67">
        <f>IF(Q20="","",Q20)</f>
        <v>15</v>
      </c>
      <c r="K24" s="66">
        <f>IF(R21="","",R21)</f>
        <v>12</v>
      </c>
      <c r="L24" s="67">
        <f>IF(Q21="","",Q21)</f>
        <v>15</v>
      </c>
      <c r="M24" s="66">
        <f>IF(R22="","",R22)</f>
        <v>16</v>
      </c>
      <c r="N24" s="67">
        <f>IF(Q22="","",Q22)</f>
        <v>18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MUKS KRÓTKA 4</v>
      </c>
      <c r="C28" s="52" t="s">
        <v>21</v>
      </c>
      <c r="D28" s="51" t="str">
        <f>VLOOKUP(J28,'Lista Zespołów'!$A$4:$E$99,3,FALSE)</f>
        <v>VICTORIA LUBOWIDZ 5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KS HALINÓW 3</v>
      </c>
      <c r="C29" s="52" t="s">
        <v>21</v>
      </c>
      <c r="D29" s="51" t="str">
        <f>VLOOKUP(J29,'Lista Zespołów'!$A$4:$E$99,3,FALSE)</f>
        <v>OLIMP TŁUSZCZ 3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UKS LESZNOWOLA 5</v>
      </c>
      <c r="C30" s="52" t="s">
        <v>21</v>
      </c>
      <c r="D30" s="51" t="str">
        <f>VLOOKUP(J30,'Lista Zespołów'!$A$4:$E$99,3,FALSE)</f>
        <v>WTS WARKA 2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NIEK OSTROŁEKA 3</v>
      </c>
      <c r="C31" s="52" t="s">
        <v>21</v>
      </c>
      <c r="D31" s="51" t="str">
        <f>VLOOKUP(J31,'Lista Zespołów'!$A$4:$E$99,3,FALSE)</f>
        <v xml:space="preserve">JEDYNKA KOZIENICE 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VICTORIA LUBOWIDZ 5</v>
      </c>
      <c r="C33" s="52" t="s">
        <v>21</v>
      </c>
      <c r="D33" s="51" t="str">
        <f>VLOOKUP(J33,'Lista Zespołów'!$A$4:$E$99,3,FALSE)</f>
        <v xml:space="preserve">JEDYNKA KOZIENICE 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WTS WARKA 2</v>
      </c>
      <c r="C34" s="52" t="s">
        <v>21</v>
      </c>
      <c r="D34" s="51" t="str">
        <f>VLOOKUP(J34,'Lista Zespołów'!$A$4:$E$99,3,FALSE)</f>
        <v>NIEK OSTROŁEKA 3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OLIMP TŁUSZCZ 3</v>
      </c>
      <c r="C35" s="52" t="s">
        <v>21</v>
      </c>
      <c r="D35" s="51" t="str">
        <f>VLOOKUP(J35,'Lista Zespołów'!$A$4:$E$99,3,FALSE)</f>
        <v>UKS LESZNOWOLA 5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MUKS KRÓTKA 4</v>
      </c>
      <c r="C36" s="52" t="s">
        <v>21</v>
      </c>
      <c r="D36" s="51" t="str">
        <f>VLOOKUP(J36,'Lista Zespołów'!$A$4:$E$99,3,FALSE)</f>
        <v>KS HALINÓW 3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KS HALINÓW 3</v>
      </c>
      <c r="C38" s="52" t="s">
        <v>21</v>
      </c>
      <c r="D38" s="51" t="str">
        <f>VLOOKUP(J38,'Lista Zespołów'!$A$4:$E$99,3,FALSE)</f>
        <v>VICTORIA LUBOWIDZ 5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UKS LESZNOWOLA 5</v>
      </c>
      <c r="C39" s="52" t="s">
        <v>21</v>
      </c>
      <c r="D39" s="51" t="str">
        <f>VLOOKUP(J39,'Lista Zespołów'!$A$4:$E$99,3,FALSE)</f>
        <v>MUKS KRÓTKA 4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NIEK OSTROŁEKA 3</v>
      </c>
      <c r="C40" s="52" t="s">
        <v>21</v>
      </c>
      <c r="D40" s="51" t="str">
        <f>VLOOKUP(J40,'Lista Zespołów'!$A$4:$E$99,3,FALSE)</f>
        <v>OLIMP TŁUSZCZ 3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 xml:space="preserve">JEDYNKA KOZIENICE </v>
      </c>
      <c r="C41" s="52" t="s">
        <v>21</v>
      </c>
      <c r="D41" s="51" t="str">
        <f>VLOOKUP(J41,'Lista Zespołów'!$A$4:$E$99,3,FALSE)</f>
        <v>WTS WARKA 2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VICTORIA LUBOWIDZ 5</v>
      </c>
      <c r="C43" s="52" t="s">
        <v>21</v>
      </c>
      <c r="D43" s="51" t="str">
        <f>VLOOKUP(J43,'Lista Zespołów'!$A$4:$E$99,3,FALSE)</f>
        <v>WTS WARKA 2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OLIMP TŁUSZCZ 3</v>
      </c>
      <c r="C44" s="52" t="s">
        <v>21</v>
      </c>
      <c r="D44" s="51" t="str">
        <f>VLOOKUP(J44,'Lista Zespołów'!$A$4:$E$99,3,FALSE)</f>
        <v xml:space="preserve">JEDYNKA KOZIENICE 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MUKS KRÓTKA 4</v>
      </c>
      <c r="C45" s="54" t="s">
        <v>21</v>
      </c>
      <c r="D45" s="51" t="str">
        <f>VLOOKUP(J45,'Lista Zespołów'!$A$4:$E$99,3,FALSE)</f>
        <v>NIEK OSTROŁEKA 3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KS HALINÓW 3</v>
      </c>
      <c r="C46" s="54" t="s">
        <v>21</v>
      </c>
      <c r="D46" s="51" t="str">
        <f>VLOOKUP(J46,'Lista Zespołów'!$A$4:$E$99,3,FALSE)</f>
        <v>UKS LESZNOWOLA 5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5</v>
      </c>
      <c r="C48" s="52" t="s">
        <v>21</v>
      </c>
      <c r="D48" s="51" t="str">
        <f>VLOOKUP(J48,'Lista Zespołów'!$A$4:$E$99,3,FALSE)</f>
        <v>VICTORIA LUBOWIDZ 5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NIEK OSTROŁEKA 3</v>
      </c>
      <c r="C49" s="54" t="s">
        <v>21</v>
      </c>
      <c r="D49" s="51" t="str">
        <f>VLOOKUP(J49,'Lista Zespołów'!$A$4:$E$99,3,FALSE)</f>
        <v>KS HALINÓW 3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 xml:space="preserve">JEDYNKA KOZIENICE </v>
      </c>
      <c r="C50" s="54" t="s">
        <v>21</v>
      </c>
      <c r="D50" s="51" t="str">
        <f>VLOOKUP(J50,'Lista Zespołów'!$A$4:$E$99,3,FALSE)</f>
        <v>MUKS KRÓTKA 4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WTS WARKA 2</v>
      </c>
      <c r="C51" s="85" t="s">
        <v>21</v>
      </c>
      <c r="D51" s="51" t="str">
        <f>VLOOKUP(J51,'Lista Zespołów'!$A$4:$E$99,3,FALSE)</f>
        <v>OLIMP TŁUSZCZ 3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VICTORIA LUBOWIDZ 5</v>
      </c>
      <c r="C53" s="52" t="s">
        <v>21</v>
      </c>
      <c r="D53" s="51" t="str">
        <f>VLOOKUP(J53,'Lista Zespołów'!$A$4:$E$99,3,FALSE)</f>
        <v>OLIMP TŁUSZCZ 3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MUKS KRÓTKA 4</v>
      </c>
      <c r="C54" s="54" t="s">
        <v>21</v>
      </c>
      <c r="D54" s="51" t="str">
        <f>VLOOKUP(J54,'Lista Zespołów'!$A$4:$E$99,3,FALSE)</f>
        <v>WTS WARKA 2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KS HALINÓW 3</v>
      </c>
      <c r="C55" s="54" t="s">
        <v>21</v>
      </c>
      <c r="D55" s="51" t="str">
        <f>VLOOKUP(J55,'Lista Zespołów'!$A$4:$E$99,3,FALSE)</f>
        <v xml:space="preserve">JEDYNKA KOZIENICE 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UKS LESZNOWOLA 5</v>
      </c>
      <c r="C56" s="85" t="s">
        <v>21</v>
      </c>
      <c r="D56" s="51" t="str">
        <f>VLOOKUP(J56,'Lista Zespołów'!$A$4:$E$99,3,FALSE)</f>
        <v>NIEK OSTROŁEKA 3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NIEK OSTROŁEKA 3</v>
      </c>
      <c r="C58" s="52" t="s">
        <v>21</v>
      </c>
      <c r="D58" s="51" t="str">
        <f>VLOOKUP(J58,'Lista Zespołów'!$A$4:$E$99,3,FALSE)</f>
        <v>VICTORIA LUBOWIDZ 5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 xml:space="preserve">JEDYNKA KOZIENICE </v>
      </c>
      <c r="C59" s="54" t="s">
        <v>21</v>
      </c>
      <c r="D59" s="51" t="str">
        <f>VLOOKUP(J59,'Lista Zespołów'!$A$4:$E$99,3,FALSE)</f>
        <v>UKS LESZNOWOLA 5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WTS WARKA 2</v>
      </c>
      <c r="C60" s="54" t="s">
        <v>21</v>
      </c>
      <c r="D60" s="51" t="str">
        <f>VLOOKUP(J60,'Lista Zespołów'!$A$4:$E$99,3,FALSE)</f>
        <v>KS HALINÓW 3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OLIMP TŁUSZCZ 3</v>
      </c>
      <c r="C61" s="85" t="s">
        <v>21</v>
      </c>
      <c r="D61" s="51" t="str">
        <f>VLOOKUP(J61,'Lista Zespołów'!$A$4:$E$99,3,FALSE)</f>
        <v>MUKS KRÓTKA 4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8">
      <selection activeCell="R22" sqref="R22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H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4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105</v>
      </c>
      <c r="H4" s="34">
        <f>SUM(C$17:C$25)</f>
        <v>45</v>
      </c>
      <c r="I4" s="35">
        <f aca="true" t="shared" si="2" ref="I4:I7">_xlfn.IFERROR(G4/H4,0)</f>
        <v>2.3333333333333335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3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87</v>
      </c>
      <c r="H5" s="31">
        <f>SUM(E$17:E$25)</f>
        <v>79</v>
      </c>
      <c r="I5" s="32">
        <f t="shared" si="2"/>
        <v>1.1012658227848102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ISKRA WARSZAWA 4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SUM(H$17:H$25)</f>
        <v>69</v>
      </c>
      <c r="H6" s="34">
        <f>SUM(G$17:G$25)</f>
        <v>86</v>
      </c>
      <c r="I6" s="35">
        <f t="shared" si="2"/>
        <v>0.8023255813953488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VICTORIA LUBOWIDZ 4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SUM(J$17:J$25)</f>
        <v>101</v>
      </c>
      <c r="H7" s="31">
        <f>SUM(I$17:I$25)</f>
        <v>45</v>
      </c>
      <c r="I7" s="32">
        <f t="shared" si="2"/>
        <v>2.2444444444444445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LEGIA WARSZAWA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84</v>
      </c>
      <c r="H8" s="34">
        <f>SUM(K$17:K$25)</f>
        <v>79</v>
      </c>
      <c r="I8" s="35">
        <f>_xlfn.IFERROR(G8/H8,0)</f>
        <v>1.0632911392405062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PLAS WARSZAWA 2</v>
      </c>
      <c r="C9" s="30">
        <f aca="true" t="shared" si="5" ref="C9">D9*$E$1+E9*$G$1</f>
        <v>0</v>
      </c>
      <c r="D9" s="86">
        <f t="shared" si="3"/>
        <v>0</v>
      </c>
      <c r="E9" s="86">
        <f t="shared" si="4"/>
        <v>7</v>
      </c>
      <c r="F9" s="31">
        <f aca="true" t="shared" si="6" ref="F9">E9+D9</f>
        <v>7</v>
      </c>
      <c r="G9" s="31">
        <f>SUM(N$17:N$25)</f>
        <v>0</v>
      </c>
      <c r="H9" s="31">
        <f>SUM(M$17:M$25)</f>
        <v>105</v>
      </c>
      <c r="I9" s="32">
        <f aca="true" t="shared" si="7" ref="I9">_xlfn.IFERROR(G9/H9,0)</f>
        <v>0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RADOMKA RADOM 3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92</v>
      </c>
      <c r="H10" s="34">
        <f>SUM(O$17:O$25)</f>
        <v>66</v>
      </c>
      <c r="I10" s="35">
        <f>_xlfn.IFERROR(G10/H10,0)</f>
        <v>1.393939393939394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LTS LEGIONOVIA 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SUM(R$17:R$25)</f>
        <v>57</v>
      </c>
      <c r="H11" s="31">
        <f>SUM(Q$17:Q$25)</f>
        <v>90</v>
      </c>
      <c r="I11" s="32">
        <f aca="true" t="shared" si="10" ref="I11">_xlfn.IFERROR(G11/H11,0)</f>
        <v>0.6333333333333333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UKS LESZNOWOLA 4</v>
      </c>
      <c r="D16" s="92"/>
      <c r="E16" s="91" t="str">
        <f>VLOOKUP($B$1&amp;E15,'Lista Zespołów'!$A$4:$E$99,3,FALSE)</f>
        <v>ISKRA WARSZAWA 3</v>
      </c>
      <c r="F16" s="92"/>
      <c r="G16" s="91" t="str">
        <f>VLOOKUP($B$1&amp;G15,'Lista Zespołów'!$A$4:$E$99,3,FALSE)</f>
        <v>ISKRA WARSZAWA 4</v>
      </c>
      <c r="H16" s="92"/>
      <c r="I16" s="91" t="str">
        <f>VLOOKUP($B$1&amp;I15,'Lista Zespołów'!$A$4:$E$99,3,FALSE)</f>
        <v>VICTORIA LUBOWIDZ 4</v>
      </c>
      <c r="J16" s="92"/>
      <c r="K16" s="101" t="str">
        <f>VLOOKUP($B$1&amp;K15,'Lista Zespołów'!$A$4:$E$99,3,FALSE)</f>
        <v>LEGIA WARSZAWA</v>
      </c>
      <c r="L16" s="102"/>
      <c r="M16" s="91" t="str">
        <f>VLOOKUP($B$1&amp;M15,'Lista Zespołów'!$A$4:$E$99,3,FALSE)</f>
        <v>PLAS WARSZAWA 2</v>
      </c>
      <c r="N16" s="92"/>
      <c r="O16" s="91" t="str">
        <f>VLOOKUP($B$1&amp;O15,'Lista Zespołów'!$A$4:$E$99,3,FALSE)</f>
        <v>RADOMKA RADOM 3</v>
      </c>
      <c r="P16" s="92"/>
      <c r="Q16" s="91" t="str">
        <f>VLOOKUP($B$1&amp;Q15,'Lista Zespołów'!$A$4:$E$99,3,FALSE)</f>
        <v>LTS LEGIONOVIA 2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UKS LESZNOWOLA 4</v>
      </c>
      <c r="C17" s="22" t="s">
        <v>16</v>
      </c>
      <c r="D17" s="23" t="s">
        <v>16</v>
      </c>
      <c r="E17" s="17">
        <v>15</v>
      </c>
      <c r="F17" s="27">
        <v>9</v>
      </c>
      <c r="G17" s="17">
        <v>15</v>
      </c>
      <c r="H17" s="27">
        <v>9</v>
      </c>
      <c r="I17" s="17">
        <v>15</v>
      </c>
      <c r="J17" s="27">
        <v>11</v>
      </c>
      <c r="K17" s="17">
        <v>15</v>
      </c>
      <c r="L17" s="27">
        <v>6</v>
      </c>
      <c r="M17" s="17">
        <v>15</v>
      </c>
      <c r="N17" s="27">
        <v>0</v>
      </c>
      <c r="O17" s="17">
        <v>15</v>
      </c>
      <c r="P17" s="27">
        <v>8</v>
      </c>
      <c r="Q17" s="17">
        <v>15</v>
      </c>
      <c r="R17" s="27">
        <v>2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3</v>
      </c>
      <c r="C18" s="66">
        <f>IF(F17="","",F17)</f>
        <v>9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9</v>
      </c>
      <c r="J18" s="28">
        <v>15</v>
      </c>
      <c r="K18" s="21">
        <v>13</v>
      </c>
      <c r="L18" s="28">
        <v>15</v>
      </c>
      <c r="M18" s="21">
        <v>15</v>
      </c>
      <c r="N18" s="28">
        <v>0</v>
      </c>
      <c r="O18" s="21">
        <v>11</v>
      </c>
      <c r="P18" s="28">
        <v>15</v>
      </c>
      <c r="Q18" s="21">
        <v>15</v>
      </c>
      <c r="R18" s="28">
        <v>8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ISKRA WARSZAWA 4</v>
      </c>
      <c r="C19" s="65">
        <f>IF(H17="","",H17)</f>
        <v>9</v>
      </c>
      <c r="D19" s="68">
        <f>IF(G17="","",G17)</f>
        <v>15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4</v>
      </c>
      <c r="J19" s="27">
        <v>15</v>
      </c>
      <c r="K19" s="17">
        <v>13</v>
      </c>
      <c r="L19" s="27">
        <v>15</v>
      </c>
      <c r="M19" s="17">
        <v>15</v>
      </c>
      <c r="N19" s="27">
        <v>0</v>
      </c>
      <c r="O19" s="17">
        <v>2</v>
      </c>
      <c r="P19" s="27">
        <v>15</v>
      </c>
      <c r="Q19" s="17">
        <v>15</v>
      </c>
      <c r="R19" s="27">
        <v>11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VICTORIA LUBOWIDZ 4</v>
      </c>
      <c r="C20" s="66">
        <f>IF(J17="","",J17)</f>
        <v>11</v>
      </c>
      <c r="D20" s="67">
        <f>IF(I17="","",I17)</f>
        <v>15</v>
      </c>
      <c r="E20" s="66">
        <f>IF(J18="","",J18)</f>
        <v>15</v>
      </c>
      <c r="F20" s="67">
        <f>IF(I18="","",I18)</f>
        <v>9</v>
      </c>
      <c r="G20" s="66">
        <f>IF(J19="","",J19)</f>
        <v>15</v>
      </c>
      <c r="H20" s="67">
        <f>IF(I19="","",I19)</f>
        <v>4</v>
      </c>
      <c r="I20" s="24" t="s">
        <v>16</v>
      </c>
      <c r="J20" s="25" t="s">
        <v>16</v>
      </c>
      <c r="K20" s="21">
        <v>15</v>
      </c>
      <c r="L20" s="28">
        <v>4</v>
      </c>
      <c r="M20" s="21">
        <v>15</v>
      </c>
      <c r="N20" s="28">
        <v>0</v>
      </c>
      <c r="O20" s="21">
        <v>15</v>
      </c>
      <c r="P20" s="28">
        <v>8</v>
      </c>
      <c r="Q20" s="21">
        <v>15</v>
      </c>
      <c r="R20" s="28">
        <v>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LEGIA WARSZAWA</v>
      </c>
      <c r="C21" s="66">
        <f>IF(L17="","",L17)</f>
        <v>6</v>
      </c>
      <c r="D21" s="67">
        <f>IF(K17="","",K17)</f>
        <v>15</v>
      </c>
      <c r="E21" s="66">
        <f>IF(L18="","",L18)</f>
        <v>15</v>
      </c>
      <c r="F21" s="67">
        <f>IF(K18="","",K18)</f>
        <v>13</v>
      </c>
      <c r="G21" s="66">
        <f>IF(L19="","",L19)</f>
        <v>15</v>
      </c>
      <c r="H21" s="67">
        <f>IF(K19="","",K19)</f>
        <v>13</v>
      </c>
      <c r="I21" s="66">
        <f>IF(L20="","",L20)</f>
        <v>4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0</v>
      </c>
      <c r="O21" s="17">
        <v>14</v>
      </c>
      <c r="P21" s="27">
        <v>16</v>
      </c>
      <c r="Q21" s="17">
        <v>15</v>
      </c>
      <c r="R21" s="27">
        <v>7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PLAS WARSZAWA 2</v>
      </c>
      <c r="C22" s="66">
        <f>IF(N17="","",N17)</f>
        <v>0</v>
      </c>
      <c r="D22" s="67">
        <f>IF(M17="","",M17)</f>
        <v>15</v>
      </c>
      <c r="E22" s="66">
        <f>IF(N18="","",N18)</f>
        <v>0</v>
      </c>
      <c r="F22" s="67">
        <f>IF(M18="","",M18)</f>
        <v>15</v>
      </c>
      <c r="G22" s="66">
        <f>IF(N19="","",N19)</f>
        <v>0</v>
      </c>
      <c r="H22" s="67">
        <f>IF(M19="","",M19)</f>
        <v>15</v>
      </c>
      <c r="I22" s="66">
        <f>IF(N20="","",N20)</f>
        <v>0</v>
      </c>
      <c r="J22" s="67">
        <f>IF(M20="","",M20)</f>
        <v>15</v>
      </c>
      <c r="K22" s="66">
        <f>IF(N21="","",N21)</f>
        <v>0</v>
      </c>
      <c r="L22" s="67">
        <f>IF(M21="","",M21)</f>
        <v>15</v>
      </c>
      <c r="M22" s="24" t="s">
        <v>16</v>
      </c>
      <c r="N22" s="55" t="s">
        <v>16</v>
      </c>
      <c r="O22" s="21">
        <v>0</v>
      </c>
      <c r="P22" s="28">
        <v>15</v>
      </c>
      <c r="Q22" s="21">
        <v>0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RADOMKA RADOM 3</v>
      </c>
      <c r="C23" s="66">
        <f>IF(P17="","",P17)</f>
        <v>8</v>
      </c>
      <c r="D23" s="67">
        <f>IF(O17="","",O17)</f>
        <v>15</v>
      </c>
      <c r="E23" s="66">
        <f>IF(P18="","",P18)</f>
        <v>15</v>
      </c>
      <c r="F23" s="67">
        <f>IF(O18="","",O18)</f>
        <v>11</v>
      </c>
      <c r="G23" s="66">
        <f>IF(P19="","",P19)</f>
        <v>15</v>
      </c>
      <c r="H23" s="67">
        <f>IF(O19="","",O19)</f>
        <v>2</v>
      </c>
      <c r="I23" s="66">
        <f>IF(P20="","",P20)</f>
        <v>8</v>
      </c>
      <c r="J23" s="67">
        <f>IF(O20="","",O20)</f>
        <v>15</v>
      </c>
      <c r="K23" s="66">
        <f>IF(P21="","",P21)</f>
        <v>16</v>
      </c>
      <c r="L23" s="67">
        <f>IF(O21="","",O21)</f>
        <v>14</v>
      </c>
      <c r="M23" s="66">
        <f>IF(P22="","",P22)</f>
        <v>15</v>
      </c>
      <c r="N23" s="67">
        <f>IF(O22="","",O22)</f>
        <v>0</v>
      </c>
      <c r="O23" s="24" t="s">
        <v>16</v>
      </c>
      <c r="P23" s="55" t="s">
        <v>16</v>
      </c>
      <c r="Q23" s="17">
        <v>15</v>
      </c>
      <c r="R23" s="83">
        <v>9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LTS LEGIONOVIA 2</v>
      </c>
      <c r="C24" s="66">
        <f>IF(R17="","",R17)</f>
        <v>2</v>
      </c>
      <c r="D24" s="67">
        <f>IF(Q17="","",Q17)</f>
        <v>15</v>
      </c>
      <c r="E24" s="66">
        <f>IF(R18="","",R18)</f>
        <v>8</v>
      </c>
      <c r="F24" s="67">
        <f>IF(Q18="","",Q18)</f>
        <v>15</v>
      </c>
      <c r="G24" s="66">
        <f>IF(R19="","",R19)</f>
        <v>11</v>
      </c>
      <c r="H24" s="67">
        <f>IF(Q19="","",Q19)</f>
        <v>15</v>
      </c>
      <c r="I24" s="66">
        <f>IF(R20="","",R20)</f>
        <v>5</v>
      </c>
      <c r="J24" s="67">
        <f>IF(Q20="","",Q20)</f>
        <v>15</v>
      </c>
      <c r="K24" s="66">
        <f>IF(R21="","",R21)</f>
        <v>7</v>
      </c>
      <c r="L24" s="67">
        <f>IF(Q21="","",Q21)</f>
        <v>15</v>
      </c>
      <c r="M24" s="66">
        <f>IF(R22="","",R22)</f>
        <v>15</v>
      </c>
      <c r="N24" s="67">
        <f>IF(Q22="","",Q22)</f>
        <v>0</v>
      </c>
      <c r="O24" s="66">
        <f>IF(R23="","",R23)</f>
        <v>9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4</v>
      </c>
      <c r="C28" s="52" t="s">
        <v>21</v>
      </c>
      <c r="D28" s="51" t="str">
        <f>VLOOKUP(J28,'Lista Zespołów'!$A$4:$E$99,3,FALSE)</f>
        <v>LTS LEGIONOVIA 2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ISKRA WARSZAWA 3</v>
      </c>
      <c r="C29" s="52" t="s">
        <v>21</v>
      </c>
      <c r="D29" s="51" t="str">
        <f>VLOOKUP(J29,'Lista Zespołów'!$A$4:$E$99,3,FALSE)</f>
        <v>RADOMKA RADOM 3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ISKRA WARSZAWA 4</v>
      </c>
      <c r="C30" s="52" t="s">
        <v>21</v>
      </c>
      <c r="D30" s="51" t="str">
        <f>VLOOKUP(J30,'Lista Zespołów'!$A$4:$E$99,3,FALSE)</f>
        <v>PLAS WARSZAWA 2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VICTORIA LUBOWIDZ 4</v>
      </c>
      <c r="C31" s="52" t="s">
        <v>21</v>
      </c>
      <c r="D31" s="51" t="str">
        <f>VLOOKUP(J31,'Lista Zespołów'!$A$4:$E$99,3,FALSE)</f>
        <v>LEGIA WARSZAWA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LTS LEGIONOVIA 2</v>
      </c>
      <c r="C33" s="52" t="s">
        <v>21</v>
      </c>
      <c r="D33" s="51" t="str">
        <f>VLOOKUP(J33,'Lista Zespołów'!$A$4:$E$99,3,FALSE)</f>
        <v>LEGIA WARSZAWA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PLAS WARSZAWA 2</v>
      </c>
      <c r="C34" s="52" t="s">
        <v>21</v>
      </c>
      <c r="D34" s="51" t="str">
        <f>VLOOKUP(J34,'Lista Zespołów'!$A$4:$E$99,3,FALSE)</f>
        <v>VICTORIA LUBOWIDZ 4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RADOMKA RADOM 3</v>
      </c>
      <c r="C35" s="52" t="s">
        <v>21</v>
      </c>
      <c r="D35" s="51" t="str">
        <f>VLOOKUP(J35,'Lista Zespołów'!$A$4:$E$99,3,FALSE)</f>
        <v>ISKRA WARSZAWA 4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UKS LESZNOWOLA 4</v>
      </c>
      <c r="C36" s="52" t="s">
        <v>21</v>
      </c>
      <c r="D36" s="51" t="str">
        <f>VLOOKUP(J36,'Lista Zespołów'!$A$4:$E$99,3,FALSE)</f>
        <v>ISKRA WARSZAWA 3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3</v>
      </c>
      <c r="C38" s="52" t="s">
        <v>21</v>
      </c>
      <c r="D38" s="51" t="str">
        <f>VLOOKUP(J38,'Lista Zespołów'!$A$4:$E$99,3,FALSE)</f>
        <v>LTS LEGIONOVIA 2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ISKRA WARSZAWA 4</v>
      </c>
      <c r="C39" s="52" t="s">
        <v>21</v>
      </c>
      <c r="D39" s="51" t="str">
        <f>VLOOKUP(J39,'Lista Zespołów'!$A$4:$E$99,3,FALSE)</f>
        <v>UKS LESZNOWOLA 4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VICTORIA LUBOWIDZ 4</v>
      </c>
      <c r="C40" s="52" t="s">
        <v>21</v>
      </c>
      <c r="D40" s="51" t="str">
        <f>VLOOKUP(J40,'Lista Zespołów'!$A$4:$E$99,3,FALSE)</f>
        <v>RADOMKA RADOM 3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LEGIA WARSZAWA</v>
      </c>
      <c r="C41" s="52" t="s">
        <v>21</v>
      </c>
      <c r="D41" s="51" t="str">
        <f>VLOOKUP(J41,'Lista Zespołów'!$A$4:$E$99,3,FALSE)</f>
        <v>PLAS WARSZAWA 2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LTS LEGIONOVIA 2</v>
      </c>
      <c r="C43" s="52" t="s">
        <v>21</v>
      </c>
      <c r="D43" s="51" t="str">
        <f>VLOOKUP(J43,'Lista Zespołów'!$A$4:$E$99,3,FALSE)</f>
        <v>PLAS WARSZAWA 2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RADOMKA RADOM 3</v>
      </c>
      <c r="C44" s="52" t="s">
        <v>21</v>
      </c>
      <c r="D44" s="51" t="str">
        <f>VLOOKUP(J44,'Lista Zespołów'!$A$4:$E$99,3,FALSE)</f>
        <v>LEGIA WARSZAWA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UKS LESZNOWOLA 4</v>
      </c>
      <c r="C45" s="54" t="s">
        <v>21</v>
      </c>
      <c r="D45" s="51" t="str">
        <f>VLOOKUP(J45,'Lista Zespołów'!$A$4:$E$99,3,FALSE)</f>
        <v>VICTORIA LUBOWIDZ 4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ISKRA WARSZAWA 3</v>
      </c>
      <c r="C46" s="54" t="s">
        <v>21</v>
      </c>
      <c r="D46" s="51" t="str">
        <f>VLOOKUP(J46,'Lista Zespołów'!$A$4:$E$99,3,FALSE)</f>
        <v>ISKRA WARSZAWA 4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ISKRA WARSZAWA 4</v>
      </c>
      <c r="C48" s="52" t="s">
        <v>21</v>
      </c>
      <c r="D48" s="51" t="str">
        <f>VLOOKUP(J48,'Lista Zespołów'!$A$4:$E$99,3,FALSE)</f>
        <v>LTS LEGIONOVIA 2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VICTORIA LUBOWIDZ 4</v>
      </c>
      <c r="C49" s="54" t="s">
        <v>21</v>
      </c>
      <c r="D49" s="51" t="str">
        <f>VLOOKUP(J49,'Lista Zespołów'!$A$4:$E$99,3,FALSE)</f>
        <v>ISKRA WARSZAWA 3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LEGIA WARSZAWA</v>
      </c>
      <c r="C50" s="54" t="s">
        <v>21</v>
      </c>
      <c r="D50" s="51" t="str">
        <f>VLOOKUP(J50,'Lista Zespołów'!$A$4:$E$99,3,FALSE)</f>
        <v>UKS LESZNOWOLA 4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PLAS WARSZAWA 2</v>
      </c>
      <c r="C51" s="85" t="s">
        <v>21</v>
      </c>
      <c r="D51" s="51" t="str">
        <f>VLOOKUP(J51,'Lista Zespołów'!$A$4:$E$99,3,FALSE)</f>
        <v>RADOMKA RADOM 3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LTS LEGIONOVIA 2</v>
      </c>
      <c r="C53" s="52" t="s">
        <v>21</v>
      </c>
      <c r="D53" s="51" t="str">
        <f>VLOOKUP(J53,'Lista Zespołów'!$A$4:$E$99,3,FALSE)</f>
        <v>RADOMKA RADOM 3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UKS LESZNOWOLA 4</v>
      </c>
      <c r="C54" s="54" t="s">
        <v>21</v>
      </c>
      <c r="D54" s="51" t="str">
        <f>VLOOKUP(J54,'Lista Zespołów'!$A$4:$E$99,3,FALSE)</f>
        <v>PLAS WARSZAWA 2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ISKRA WARSZAWA 3</v>
      </c>
      <c r="C55" s="54" t="s">
        <v>21</v>
      </c>
      <c r="D55" s="51" t="str">
        <f>VLOOKUP(J55,'Lista Zespołów'!$A$4:$E$99,3,FALSE)</f>
        <v>LEGIA WARSZAWA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ISKRA WARSZAWA 4</v>
      </c>
      <c r="C56" s="85" t="s">
        <v>21</v>
      </c>
      <c r="D56" s="51" t="str">
        <f>VLOOKUP(J56,'Lista Zespołów'!$A$4:$E$99,3,FALSE)</f>
        <v>VICTORIA LUBOWIDZ 4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VICTORIA LUBOWIDZ 4</v>
      </c>
      <c r="C58" s="52" t="s">
        <v>21</v>
      </c>
      <c r="D58" s="51" t="str">
        <f>VLOOKUP(J58,'Lista Zespołów'!$A$4:$E$99,3,FALSE)</f>
        <v>LTS LEGIONOVIA 2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LEGIA WARSZAWA</v>
      </c>
      <c r="C59" s="54" t="s">
        <v>21</v>
      </c>
      <c r="D59" s="51" t="str">
        <f>VLOOKUP(J59,'Lista Zespołów'!$A$4:$E$99,3,FALSE)</f>
        <v>ISKRA WARSZAWA 4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PLAS WARSZAWA 2</v>
      </c>
      <c r="C60" s="54" t="s">
        <v>21</v>
      </c>
      <c r="D60" s="51" t="str">
        <f>VLOOKUP(J60,'Lista Zespołów'!$A$4:$E$99,3,FALSE)</f>
        <v>ISKRA WARSZAWA 3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RADOMKA RADOM 3</v>
      </c>
      <c r="C61" s="85" t="s">
        <v>21</v>
      </c>
      <c r="D61" s="51" t="str">
        <f>VLOOKUP(J61,'Lista Zespołów'!$A$4:$E$99,3,FALSE)</f>
        <v>UKS LESZNOWOLA 4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2">
      <selection activeCell="R20" sqref="R20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I</v>
      </c>
      <c r="L3" s="104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MUKS KRÓTKA 5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5</v>
      </c>
      <c r="F4" s="34">
        <f aca="true" t="shared" si="1" ref="F4:F7">E4+D4</f>
        <v>7</v>
      </c>
      <c r="G4" s="34">
        <f>SUM(D$17:D$25)</f>
        <v>84</v>
      </c>
      <c r="H4" s="34">
        <f>SUM(C$17:C$25)</f>
        <v>101</v>
      </c>
      <c r="I4" s="35">
        <f aca="true" t="shared" si="2" ref="I4:I7">_xlfn.IFERROR(G4/H4,0)</f>
        <v>0.8316831683168316</v>
      </c>
      <c r="K4" s="104"/>
      <c r="L4" s="104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LTS LEGIONOVIA 3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SUM(F$17:F$25)</f>
        <v>69</v>
      </c>
      <c r="H5" s="31">
        <f>SUM(E$17:E$25)</f>
        <v>99</v>
      </c>
      <c r="I5" s="32">
        <f t="shared" si="2"/>
        <v>0.696969696969697</v>
      </c>
      <c r="K5" s="104"/>
      <c r="L5" s="104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5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91</v>
      </c>
      <c r="H6" s="34">
        <f>SUM(G$17:G$25)</f>
        <v>91</v>
      </c>
      <c r="I6" s="35">
        <f t="shared" si="2"/>
        <v>1</v>
      </c>
      <c r="K6" s="104"/>
      <c r="L6" s="104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GOSIR MROZY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103</v>
      </c>
      <c r="H7" s="31">
        <f>SUM(I$17:I$25)</f>
        <v>87</v>
      </c>
      <c r="I7" s="32">
        <f t="shared" si="2"/>
        <v>1.1839080459770115</v>
      </c>
      <c r="K7" s="104"/>
      <c r="L7" s="104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8</v>
      </c>
      <c r="C8" s="33">
        <f>D8*$E$1+E8*$G$1</f>
        <v>14</v>
      </c>
      <c r="D8" s="34">
        <f t="shared" si="3"/>
        <v>7</v>
      </c>
      <c r="E8" s="34">
        <f t="shared" si="4"/>
        <v>0</v>
      </c>
      <c r="F8" s="34">
        <f>E8+D8</f>
        <v>7</v>
      </c>
      <c r="G8" s="34">
        <f>SUM(L$17:L$25)</f>
        <v>106</v>
      </c>
      <c r="H8" s="34">
        <f>SUM(K$17:K$25)</f>
        <v>37</v>
      </c>
      <c r="I8" s="35">
        <f>_xlfn.IFERROR(G8/H8,0)</f>
        <v>2.864864864864865</v>
      </c>
      <c r="K8" s="104"/>
      <c r="L8" s="104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ATENA WARSZAWA 1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92</v>
      </c>
      <c r="H9" s="31">
        <f>SUM(M$17:M$25)</f>
        <v>80</v>
      </c>
      <c r="I9" s="32">
        <f aca="true" t="shared" si="7" ref="I9">_xlfn.IFERROR(G9/H9,0)</f>
        <v>1.15</v>
      </c>
      <c r="K9" s="104"/>
      <c r="L9" s="104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UKS LESZNOWOLA 11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85</v>
      </c>
      <c r="H10" s="34">
        <f>SUM(O$17:O$25)</f>
        <v>99</v>
      </c>
      <c r="I10" s="35">
        <f>_xlfn.IFERROR(G10/H10,0)</f>
        <v>0.8585858585858586</v>
      </c>
      <c r="K10" s="104"/>
      <c r="L10" s="104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uks Lesznowola 12</v>
      </c>
      <c r="C11" s="30">
        <f aca="true" t="shared" si="8" ref="C11">D11*$E$1+E11*$G$1</f>
        <v>2</v>
      </c>
      <c r="D11" s="86">
        <f t="shared" si="3"/>
        <v>1</v>
      </c>
      <c r="E11" s="86">
        <f t="shared" si="4"/>
        <v>6</v>
      </c>
      <c r="F11" s="31">
        <f aca="true" t="shared" si="9" ref="F11">E11+D11</f>
        <v>7</v>
      </c>
      <c r="G11" s="31">
        <f>SUM(R$17:R$25)</f>
        <v>66</v>
      </c>
      <c r="H11" s="31">
        <f>SUM(Q$17:Q$25)</f>
        <v>102</v>
      </c>
      <c r="I11" s="32">
        <f aca="true" t="shared" si="10" ref="I11">_xlfn.IFERROR(G11/H11,0)</f>
        <v>0.6470588235294118</v>
      </c>
      <c r="K11" s="104"/>
      <c r="L11" s="104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5.8">
      <c r="A15" s="14" t="s">
        <v>9</v>
      </c>
      <c r="B15" s="16"/>
      <c r="C15" s="99">
        <v>1</v>
      </c>
      <c r="D15" s="100"/>
      <c r="E15" s="99">
        <v>2</v>
      </c>
      <c r="F15" s="100"/>
      <c r="G15" s="99">
        <v>3</v>
      </c>
      <c r="H15" s="100"/>
      <c r="I15" s="99">
        <v>4</v>
      </c>
      <c r="J15" s="100"/>
      <c r="K15" s="99">
        <v>5</v>
      </c>
      <c r="L15" s="100"/>
      <c r="M15" s="89">
        <v>6</v>
      </c>
      <c r="N15" s="90"/>
      <c r="O15" s="89">
        <v>7</v>
      </c>
      <c r="P15" s="90"/>
      <c r="Q15" s="89">
        <v>8</v>
      </c>
      <c r="R15" s="90"/>
      <c r="S15" s="89"/>
      <c r="T15" s="90"/>
    </row>
    <row r="16" spans="1:20" ht="51.75" customHeight="1" thickBot="1">
      <c r="A16" s="15"/>
      <c r="B16" s="62" t="s">
        <v>1</v>
      </c>
      <c r="C16" s="91" t="str">
        <f>VLOOKUP($B$1&amp;C15,'Lista Zespołów'!$A$4:$E$99,3,FALSE)</f>
        <v>MUKS KRÓTKA 5</v>
      </c>
      <c r="D16" s="92"/>
      <c r="E16" s="91" t="str">
        <f>VLOOKUP($B$1&amp;E15,'Lista Zespołów'!$A$4:$E$99,3,FALSE)</f>
        <v>LTS LEGIONOVIA 3</v>
      </c>
      <c r="F16" s="92"/>
      <c r="G16" s="91" t="str">
        <f>VLOOKUP($B$1&amp;G15,'Lista Zespołów'!$A$4:$E$99,3,FALSE)</f>
        <v>OLIMP TŁUSZCZ 5</v>
      </c>
      <c r="H16" s="92"/>
      <c r="I16" s="91" t="str">
        <f>VLOOKUP($B$1&amp;I15,'Lista Zespołów'!$A$4:$E$99,3,FALSE)</f>
        <v>GOSIR MROZY</v>
      </c>
      <c r="J16" s="92"/>
      <c r="K16" s="101" t="str">
        <f>VLOOKUP($B$1&amp;K15,'Lista Zespołów'!$A$4:$E$99,3,FALSE)</f>
        <v>UKS LESZNOWOLA 8</v>
      </c>
      <c r="L16" s="102"/>
      <c r="M16" s="91" t="str">
        <f>VLOOKUP($B$1&amp;M15,'Lista Zespołów'!$A$4:$E$99,3,FALSE)</f>
        <v>ATENA WARSZAWA 1</v>
      </c>
      <c r="N16" s="92"/>
      <c r="O16" s="91" t="str">
        <f>VLOOKUP($B$1&amp;O15,'Lista Zespołów'!$A$4:$E$99,3,FALSE)</f>
        <v>UKS LESZNOWOLA 11</v>
      </c>
      <c r="P16" s="92"/>
      <c r="Q16" s="91" t="str">
        <f>VLOOKUP($B$1&amp;Q15,'Lista Zespołów'!$A$4:$E$99,3,FALSE)</f>
        <v>uks Lesznowola 12</v>
      </c>
      <c r="R16" s="92"/>
      <c r="S16" s="93"/>
      <c r="T16" s="94"/>
    </row>
    <row r="17" spans="1:20" ht="73.5" customHeight="1" thickBot="1">
      <c r="A17" s="63">
        <v>1</v>
      </c>
      <c r="B17" s="69" t="str">
        <f>VLOOKUP($B$1&amp;A17,'Lista Zespołów'!$A$4:$E$99,3,FALSE)</f>
        <v>MUKS KRÓTKA 5</v>
      </c>
      <c r="C17" s="22" t="s">
        <v>16</v>
      </c>
      <c r="D17" s="23" t="s">
        <v>16</v>
      </c>
      <c r="E17" s="17">
        <v>14</v>
      </c>
      <c r="F17" s="27">
        <v>16</v>
      </c>
      <c r="G17" s="17">
        <v>15</v>
      </c>
      <c r="H17" s="27">
        <v>12</v>
      </c>
      <c r="I17" s="17">
        <v>9</v>
      </c>
      <c r="J17" s="27">
        <v>15</v>
      </c>
      <c r="K17" s="17">
        <v>5</v>
      </c>
      <c r="L17" s="27">
        <v>15</v>
      </c>
      <c r="M17" s="17">
        <v>13</v>
      </c>
      <c r="N17" s="27">
        <v>15</v>
      </c>
      <c r="O17" s="17">
        <v>13</v>
      </c>
      <c r="P17" s="27">
        <v>15</v>
      </c>
      <c r="Q17" s="17">
        <v>15</v>
      </c>
      <c r="R17" s="27">
        <v>13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LTS LEGIONOVIA 3</v>
      </c>
      <c r="C18" s="66">
        <f>IF(F17="","",F17)</f>
        <v>16</v>
      </c>
      <c r="D18" s="67">
        <f>IF(E17="","",E17)</f>
        <v>14</v>
      </c>
      <c r="E18" s="24" t="s">
        <v>16</v>
      </c>
      <c r="F18" s="25" t="s">
        <v>16</v>
      </c>
      <c r="G18" s="21">
        <v>8</v>
      </c>
      <c r="H18" s="28">
        <v>15</v>
      </c>
      <c r="I18" s="21">
        <v>8</v>
      </c>
      <c r="J18" s="28">
        <v>15</v>
      </c>
      <c r="K18" s="21">
        <v>3</v>
      </c>
      <c r="L18" s="28">
        <v>15</v>
      </c>
      <c r="M18" s="21">
        <v>7</v>
      </c>
      <c r="N18" s="28">
        <v>15</v>
      </c>
      <c r="O18" s="21">
        <v>15</v>
      </c>
      <c r="P18" s="28">
        <v>10</v>
      </c>
      <c r="Q18" s="21">
        <v>12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5</v>
      </c>
      <c r="C19" s="65">
        <f>IF(H17="","",H17)</f>
        <v>12</v>
      </c>
      <c r="D19" s="68">
        <f>IF(G17="","",G17)</f>
        <v>15</v>
      </c>
      <c r="E19" s="65">
        <f>IF(H18="","",H18)</f>
        <v>15</v>
      </c>
      <c r="F19" s="68">
        <f>IF(G18="","",G18)</f>
        <v>8</v>
      </c>
      <c r="G19" s="26" t="s">
        <v>16</v>
      </c>
      <c r="H19" s="23" t="s">
        <v>16</v>
      </c>
      <c r="I19" s="17">
        <v>17</v>
      </c>
      <c r="J19" s="27">
        <v>19</v>
      </c>
      <c r="K19" s="17">
        <v>5</v>
      </c>
      <c r="L19" s="27">
        <v>15</v>
      </c>
      <c r="M19" s="17">
        <v>11</v>
      </c>
      <c r="N19" s="27">
        <v>15</v>
      </c>
      <c r="O19" s="17">
        <v>16</v>
      </c>
      <c r="P19" s="27">
        <v>14</v>
      </c>
      <c r="Q19" s="17">
        <v>15</v>
      </c>
      <c r="R19" s="27">
        <v>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GOSIR MROZY</v>
      </c>
      <c r="C20" s="66">
        <f>IF(J17="","",J17)</f>
        <v>15</v>
      </c>
      <c r="D20" s="67">
        <f>IF(I17="","",I17)</f>
        <v>9</v>
      </c>
      <c r="E20" s="66">
        <f>IF(J18="","",J18)</f>
        <v>15</v>
      </c>
      <c r="F20" s="67">
        <f>IF(I18="","",I18)</f>
        <v>8</v>
      </c>
      <c r="G20" s="66">
        <f>IF(J19="","",J19)</f>
        <v>19</v>
      </c>
      <c r="H20" s="67">
        <f>IF(I19="","",I19)</f>
        <v>17</v>
      </c>
      <c r="I20" s="24" t="s">
        <v>16</v>
      </c>
      <c r="J20" s="25" t="s">
        <v>16</v>
      </c>
      <c r="K20" s="21">
        <v>14</v>
      </c>
      <c r="L20" s="28">
        <v>16</v>
      </c>
      <c r="M20" s="21">
        <v>10</v>
      </c>
      <c r="N20" s="28">
        <v>15</v>
      </c>
      <c r="O20" s="21">
        <v>15</v>
      </c>
      <c r="P20" s="28">
        <v>16</v>
      </c>
      <c r="Q20" s="21">
        <v>15</v>
      </c>
      <c r="R20" s="28">
        <v>6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8</v>
      </c>
      <c r="C21" s="66">
        <f>IF(L17="","",L17)</f>
        <v>15</v>
      </c>
      <c r="D21" s="67">
        <f>IF(K17="","",K17)</f>
        <v>5</v>
      </c>
      <c r="E21" s="66">
        <f>IF(L18="","",L18)</f>
        <v>15</v>
      </c>
      <c r="F21" s="67">
        <f>IF(K18="","",K18)</f>
        <v>3</v>
      </c>
      <c r="G21" s="66">
        <f>IF(L19="","",L19)</f>
        <v>15</v>
      </c>
      <c r="H21" s="67">
        <f>IF(K19="","",K19)</f>
        <v>5</v>
      </c>
      <c r="I21" s="66">
        <f>IF(L20="","",L20)</f>
        <v>16</v>
      </c>
      <c r="J21" s="67">
        <f>IF(K20="","",K20)</f>
        <v>14</v>
      </c>
      <c r="K21" s="24" t="s">
        <v>16</v>
      </c>
      <c r="L21" s="55" t="s">
        <v>16</v>
      </c>
      <c r="M21" s="17">
        <v>15</v>
      </c>
      <c r="N21" s="27">
        <v>5</v>
      </c>
      <c r="O21" s="17">
        <v>15</v>
      </c>
      <c r="P21" s="27">
        <v>0</v>
      </c>
      <c r="Q21" s="17">
        <v>15</v>
      </c>
      <c r="R21" s="27">
        <v>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ATENA WARSZAWA 1</v>
      </c>
      <c r="C22" s="66">
        <f>IF(N17="","",N17)</f>
        <v>15</v>
      </c>
      <c r="D22" s="67">
        <f>IF(M17="","",M17)</f>
        <v>13</v>
      </c>
      <c r="E22" s="66">
        <f>IF(N18="","",N18)</f>
        <v>15</v>
      </c>
      <c r="F22" s="67">
        <f>IF(M18="","",M18)</f>
        <v>7</v>
      </c>
      <c r="G22" s="66">
        <f>IF(N19="","",N19)</f>
        <v>15</v>
      </c>
      <c r="H22" s="67">
        <f>IF(M19="","",M19)</f>
        <v>11</v>
      </c>
      <c r="I22" s="66">
        <f>IF(N20="","",N20)</f>
        <v>15</v>
      </c>
      <c r="J22" s="67">
        <f>IF(M20="","",M20)</f>
        <v>10</v>
      </c>
      <c r="K22" s="66">
        <f>IF(N21="","",N21)</f>
        <v>5</v>
      </c>
      <c r="L22" s="67">
        <f>IF(M21="","",M21)</f>
        <v>15</v>
      </c>
      <c r="M22" s="24" t="s">
        <v>16</v>
      </c>
      <c r="N22" s="55" t="s">
        <v>16</v>
      </c>
      <c r="O22" s="21">
        <v>12</v>
      </c>
      <c r="P22" s="28">
        <v>15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LESZNOWOLA 11</v>
      </c>
      <c r="C23" s="66">
        <f>IF(P17="","",P17)</f>
        <v>15</v>
      </c>
      <c r="D23" s="67">
        <f>IF(O17="","",O17)</f>
        <v>13</v>
      </c>
      <c r="E23" s="66">
        <f>IF(P18="","",P18)</f>
        <v>10</v>
      </c>
      <c r="F23" s="67">
        <f>IF(O18="","",O18)</f>
        <v>15</v>
      </c>
      <c r="G23" s="66">
        <f>IF(P19="","",P19)</f>
        <v>14</v>
      </c>
      <c r="H23" s="67">
        <f>IF(O19="","",O19)</f>
        <v>16</v>
      </c>
      <c r="I23" s="66">
        <f>IF(P20="","",P20)</f>
        <v>16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>
        <v>15</v>
      </c>
      <c r="R23" s="83">
        <v>13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uks Lesznowola 12</v>
      </c>
      <c r="C24" s="66">
        <f>IF(R17="","",R17)</f>
        <v>13</v>
      </c>
      <c r="D24" s="67">
        <f>IF(Q17="","",Q17)</f>
        <v>15</v>
      </c>
      <c r="E24" s="66">
        <f>IF(R18="","",R18)</f>
        <v>15</v>
      </c>
      <c r="F24" s="67">
        <f>IF(Q18="","",Q18)</f>
        <v>12</v>
      </c>
      <c r="G24" s="66">
        <f>IF(R19="","",R19)</f>
        <v>5</v>
      </c>
      <c r="H24" s="67">
        <f>IF(Q19="","",Q19)</f>
        <v>15</v>
      </c>
      <c r="I24" s="66">
        <f>IF(R20="","",R20)</f>
        <v>6</v>
      </c>
      <c r="J24" s="67">
        <f>IF(Q20="","",Q20)</f>
        <v>15</v>
      </c>
      <c r="K24" s="66">
        <f>IF(R21="","",R21)</f>
        <v>5</v>
      </c>
      <c r="L24" s="67">
        <f>IF(Q21="","",Q21)</f>
        <v>15</v>
      </c>
      <c r="M24" s="66">
        <f>IF(R22="","",R22)</f>
        <v>9</v>
      </c>
      <c r="N24" s="67">
        <f>IF(Q22="","",Q22)</f>
        <v>15</v>
      </c>
      <c r="O24" s="66">
        <f>IF(R23="","",R23)</f>
        <v>13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MUKS KRÓTKA 5</v>
      </c>
      <c r="C28" s="52" t="s">
        <v>21</v>
      </c>
      <c r="D28" s="51" t="str">
        <f>VLOOKUP(J28,'Lista Zespołów'!$A$4:$E$99,3,FALSE)</f>
        <v>uks Lesznowola 12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LTS LEGIONOVIA 3</v>
      </c>
      <c r="C29" s="52" t="s">
        <v>21</v>
      </c>
      <c r="D29" s="51" t="str">
        <f>VLOOKUP(J29,'Lista Zespołów'!$A$4:$E$99,3,FALSE)</f>
        <v>UKS LESZNOWOLA 11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OLIMP TŁUSZCZ 5</v>
      </c>
      <c r="C30" s="52" t="s">
        <v>21</v>
      </c>
      <c r="D30" s="51" t="str">
        <f>VLOOKUP(J30,'Lista Zespołów'!$A$4:$E$99,3,FALSE)</f>
        <v>ATENA WARSZAWA 1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GOSIR MROZY</v>
      </c>
      <c r="C31" s="52" t="s">
        <v>21</v>
      </c>
      <c r="D31" s="51" t="str">
        <f>VLOOKUP(J31,'Lista Zespołów'!$A$4:$E$99,3,FALSE)</f>
        <v>UKS LESZNOWOLA 8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uks Lesznowola 12</v>
      </c>
      <c r="C33" s="52" t="s">
        <v>21</v>
      </c>
      <c r="D33" s="51" t="str">
        <f>VLOOKUP(J33,'Lista Zespołów'!$A$4:$E$99,3,FALSE)</f>
        <v>UKS LESZNOWOLA 8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ATENA WARSZAWA 1</v>
      </c>
      <c r="C34" s="52" t="s">
        <v>21</v>
      </c>
      <c r="D34" s="51" t="str">
        <f>VLOOKUP(J34,'Lista Zespołów'!$A$4:$E$99,3,FALSE)</f>
        <v>GOSIR MROZY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>UKS LESZNOWOLA 11</v>
      </c>
      <c r="C35" s="52" t="s">
        <v>21</v>
      </c>
      <c r="D35" s="51" t="str">
        <f>VLOOKUP(J35,'Lista Zespołów'!$A$4:$E$99,3,FALSE)</f>
        <v>OLIMP TŁUSZCZ 5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MUKS KRÓTKA 5</v>
      </c>
      <c r="C36" s="52" t="s">
        <v>21</v>
      </c>
      <c r="D36" s="51" t="str">
        <f>VLOOKUP(J36,'Lista Zespołów'!$A$4:$E$99,3,FALSE)</f>
        <v>LTS LEGIONOVIA 3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LTS LEGIONOVIA 3</v>
      </c>
      <c r="C38" s="52" t="s">
        <v>21</v>
      </c>
      <c r="D38" s="51" t="str">
        <f>VLOOKUP(J38,'Lista Zespołów'!$A$4:$E$99,3,FALSE)</f>
        <v>uks Lesznowola 12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OLIMP TŁUSZCZ 5</v>
      </c>
      <c r="C39" s="52" t="s">
        <v>21</v>
      </c>
      <c r="D39" s="51" t="str">
        <f>VLOOKUP(J39,'Lista Zespołów'!$A$4:$E$99,3,FALSE)</f>
        <v>MUKS KRÓTKA 5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GOSIR MROZY</v>
      </c>
      <c r="C40" s="52" t="s">
        <v>21</v>
      </c>
      <c r="D40" s="51" t="str">
        <f>VLOOKUP(J40,'Lista Zespołów'!$A$4:$E$99,3,FALSE)</f>
        <v>UKS LESZNOWOLA 11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UKS LESZNOWOLA 8</v>
      </c>
      <c r="C41" s="52" t="s">
        <v>21</v>
      </c>
      <c r="D41" s="51" t="str">
        <f>VLOOKUP(J41,'Lista Zespołów'!$A$4:$E$99,3,FALSE)</f>
        <v>ATENA WARSZAWA 1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uks Lesznowola 12</v>
      </c>
      <c r="C43" s="52" t="s">
        <v>21</v>
      </c>
      <c r="D43" s="51" t="str">
        <f>VLOOKUP(J43,'Lista Zespołów'!$A$4:$E$99,3,FALSE)</f>
        <v>ATENA WARSZAWA 1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>UKS LESZNOWOLA 11</v>
      </c>
      <c r="C44" s="52" t="s">
        <v>21</v>
      </c>
      <c r="D44" s="51" t="str">
        <f>VLOOKUP(J44,'Lista Zespołów'!$A$4:$E$99,3,FALSE)</f>
        <v>UKS LESZNOWOLA 8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MUKS KRÓTKA 5</v>
      </c>
      <c r="C45" s="54" t="s">
        <v>21</v>
      </c>
      <c r="D45" s="51" t="str">
        <f>VLOOKUP(J45,'Lista Zespołów'!$A$4:$E$99,3,FALSE)</f>
        <v>GOSIR MROZY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LTS LEGIONOVIA 3</v>
      </c>
      <c r="C46" s="54" t="s">
        <v>21</v>
      </c>
      <c r="D46" s="51" t="str">
        <f>VLOOKUP(J46,'Lista Zespołów'!$A$4:$E$99,3,FALSE)</f>
        <v>OLIMP TŁUSZCZ 5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TŁUSZCZ 5</v>
      </c>
      <c r="C48" s="52" t="s">
        <v>21</v>
      </c>
      <c r="D48" s="51" t="str">
        <f>VLOOKUP(J48,'Lista Zespołów'!$A$4:$E$99,3,FALSE)</f>
        <v>uks Lesznowola 12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GOSIR MROZY</v>
      </c>
      <c r="C49" s="54" t="s">
        <v>21</v>
      </c>
      <c r="D49" s="51" t="str">
        <f>VLOOKUP(J49,'Lista Zespołów'!$A$4:$E$99,3,FALSE)</f>
        <v>LTS LEGIONOVIA 3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UKS LESZNOWOLA 8</v>
      </c>
      <c r="C50" s="54" t="s">
        <v>21</v>
      </c>
      <c r="D50" s="51" t="str">
        <f>VLOOKUP(J50,'Lista Zespołów'!$A$4:$E$99,3,FALSE)</f>
        <v>MUKS KRÓTKA 5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ATENA WARSZAWA 1</v>
      </c>
      <c r="C51" s="85" t="s">
        <v>21</v>
      </c>
      <c r="D51" s="51" t="str">
        <f>VLOOKUP(J51,'Lista Zespołów'!$A$4:$E$99,3,FALSE)</f>
        <v>UKS LESZNOWOLA 11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uks Lesznowola 12</v>
      </c>
      <c r="C53" s="52" t="s">
        <v>21</v>
      </c>
      <c r="D53" s="51" t="str">
        <f>VLOOKUP(J53,'Lista Zespołów'!$A$4:$E$99,3,FALSE)</f>
        <v>UKS LESZNOWOLA 11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MUKS KRÓTKA 5</v>
      </c>
      <c r="C54" s="54" t="s">
        <v>21</v>
      </c>
      <c r="D54" s="51" t="str">
        <f>VLOOKUP(J54,'Lista Zespołów'!$A$4:$E$99,3,FALSE)</f>
        <v>ATENA WARSZAWA 1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LTS LEGIONOVIA 3</v>
      </c>
      <c r="C55" s="54" t="s">
        <v>21</v>
      </c>
      <c r="D55" s="51" t="str">
        <f>VLOOKUP(J55,'Lista Zespołów'!$A$4:$E$99,3,FALSE)</f>
        <v>UKS LESZNOWOLA 8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OLIMP TŁUSZCZ 5</v>
      </c>
      <c r="C56" s="85" t="s">
        <v>21</v>
      </c>
      <c r="D56" s="51" t="str">
        <f>VLOOKUP(J56,'Lista Zespołów'!$A$4:$E$99,3,FALSE)</f>
        <v>GOSIR MROZY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GOSIR MROZY</v>
      </c>
      <c r="C58" s="52" t="s">
        <v>21</v>
      </c>
      <c r="D58" s="51" t="str">
        <f>VLOOKUP(J58,'Lista Zespołów'!$A$4:$E$99,3,FALSE)</f>
        <v>uks Lesznowola 12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UKS LESZNOWOLA 8</v>
      </c>
      <c r="C59" s="54" t="s">
        <v>21</v>
      </c>
      <c r="D59" s="51" t="str">
        <f>VLOOKUP(J59,'Lista Zespołów'!$A$4:$E$99,3,FALSE)</f>
        <v>OLIMP TŁUSZCZ 5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ATENA WARSZAWA 1</v>
      </c>
      <c r="C60" s="54" t="s">
        <v>21</v>
      </c>
      <c r="D60" s="51" t="str">
        <f>VLOOKUP(J60,'Lista Zespołów'!$A$4:$E$99,3,FALSE)</f>
        <v>LTS LEGIONOVIA 3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UKS LESZNOWOLA 11</v>
      </c>
      <c r="C61" s="85" t="s">
        <v>21</v>
      </c>
      <c r="D61" s="51" t="str">
        <f>VLOOKUP(J61,'Lista Zespołów'!$A$4:$E$99,3,FALSE)</f>
        <v>MUKS KRÓTKA 5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2024-02-10T15:48:50Z</dcterms:modified>
  <cp:category/>
  <cp:version/>
  <cp:contentType/>
  <cp:contentStatus/>
</cp:coreProperties>
</file>