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codeName="Ten_skoroszyt" defaultThemeVersion="124226"/>
  <bookViews>
    <workbookView xWindow="65428" yWindow="65428" windowWidth="23256" windowHeight="12456" firstSheet="3" activeTab="8"/>
  </bookViews>
  <sheets>
    <sheet name="I LIGA" sheetId="2" r:id="rId1"/>
    <sheet name="II LIGA" sheetId="17" r:id="rId2"/>
    <sheet name="III LIGA" sheetId="18" r:id="rId3"/>
    <sheet name="IV LIGA" sheetId="19" r:id="rId4"/>
    <sheet name="V LIGA" sheetId="20" r:id="rId5"/>
    <sheet name="VI LIGA" sheetId="21" r:id="rId6"/>
    <sheet name="VII LIGA" sheetId="22" r:id="rId7"/>
    <sheet name="VIII LIGA" sheetId="23" r:id="rId8"/>
    <sheet name="IX LIGA" sheetId="24" r:id="rId9"/>
    <sheet name="Lista Zespołów" sheetId="1" r:id="rId10"/>
  </sheets>
  <definedNames>
    <definedName name="D">'Lista Zespołów'!$A$4:$E$99</definedName>
    <definedName name="CRITERIA" localSheetId="0">'I LIGA'!$B$1:$B$1</definedName>
    <definedName name="CRITERIA" localSheetId="1">'II LIGA'!$B$1:$B$1</definedName>
    <definedName name="CRITERIA" localSheetId="2">'III LIGA'!$B$1:$B$1</definedName>
    <definedName name="CRITERIA" localSheetId="3">'IV LIGA'!$B$1:$B$1</definedName>
    <definedName name="CRITERIA" localSheetId="8">'IX LIGA'!$B$1:$B$1</definedName>
    <definedName name="CRITERIA" localSheetId="4">'V LIGA'!$B$1:$B$1</definedName>
    <definedName name="CRITERIA" localSheetId="5">'VI LIGA'!$B$1:$B$1</definedName>
    <definedName name="CRITERIA" localSheetId="6">'VII LIGA'!$B$1:$B$1</definedName>
    <definedName name="CRITERIA" localSheetId="7">'VIII LIGA'!$B$1:$B$1</definedName>
    <definedName name="_xlnm.Print_Area" localSheetId="0">'I LIGA'!$A$1:$T$25</definedName>
    <definedName name="_xlnm.Print_Area" localSheetId="1">'II LIGA'!$A$1:$T$25</definedName>
    <definedName name="_xlnm.Print_Area" localSheetId="2">'III LIGA'!$A$1:$T$25</definedName>
    <definedName name="_xlnm.Print_Area" localSheetId="3">'IV LIGA'!$A$1:$T$25</definedName>
    <definedName name="_xlnm.Print_Area" localSheetId="8">'IX LIGA'!$A$1:$T$25</definedName>
    <definedName name="_xlnm.Print_Area" localSheetId="4">'V LIGA'!$A$1:$T$25</definedName>
    <definedName name="_xlnm.Print_Area" localSheetId="5">'VI LIGA'!$A$1:$T$25</definedName>
    <definedName name="_xlnm.Print_Area" localSheetId="6">'VII LIGA'!$A$1:$T$25</definedName>
    <definedName name="_xlnm.Print_Area" localSheetId="7">'VIII LIGA'!$A$1:$T$25</definedName>
    <definedName name="EXTRACT" localSheetId="0">'I LIGA'!$B$4</definedName>
    <definedName name="EXTRACT" localSheetId="1">'II LIGA'!$B$4</definedName>
    <definedName name="EXTRACT" localSheetId="2">'III LIGA'!$B$4</definedName>
    <definedName name="EXTRACT" localSheetId="3">'IV LIGA'!$B$4</definedName>
    <definedName name="EXTRACT" localSheetId="8">'IX LIGA'!$B$4</definedName>
    <definedName name="EXTRACT" localSheetId="4">'V LIGA'!$B$4</definedName>
    <definedName name="EXTRACT" localSheetId="5">'VI LIGA'!$B$4</definedName>
    <definedName name="EXTRACT" localSheetId="6">'VII LIGA'!$B$4</definedName>
    <definedName name="EXTRACT" localSheetId="7">'VIII LIGA'!$B$4</definedName>
    <definedName name="_xlnm.Print_Titles" localSheetId="0">'I LIGA'!$1:$1</definedName>
    <definedName name="_xlnm.Print_Titles" localSheetId="1">'II LIGA'!$1:$1</definedName>
    <definedName name="_xlnm.Print_Titles" localSheetId="2">'III LIGA'!$1:$1</definedName>
    <definedName name="_xlnm.Print_Titles" localSheetId="3">'IV LIGA'!$1:$1</definedName>
    <definedName name="_xlnm.Print_Titles" localSheetId="4">'V LIGA'!$1:$1</definedName>
    <definedName name="_xlnm.Print_Titles" localSheetId="5">'VI LIGA'!$1:$1</definedName>
    <definedName name="_xlnm.Print_Titles" localSheetId="6">'VII LIGA'!$1:$1</definedName>
    <definedName name="_xlnm.Print_Titles" localSheetId="7">'VIII LIGA'!$1:$1</definedName>
    <definedName name="_xlnm.Print_Titles" localSheetId="8">'IX LIGA'!$1:$1</definedName>
  </definedNames>
  <calcPr calcId="181029"/>
</workbook>
</file>

<file path=xl/sharedStrings.xml><?xml version="1.0" encoding="utf-8"?>
<sst xmlns="http://schemas.openxmlformats.org/spreadsheetml/2006/main" count="1296" uniqueCount="106">
  <si>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</si>
  <si>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</si>
  <si>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</si>
  <si>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</si>
  <si>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</si>
  <si>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</si>
  <si>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</si>
  <si>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</si>
  <si>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</si>
  <si>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</si>
  <si>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</si>
  <si>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</si>
  <si>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</si>
  <si>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</si>
  <si>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</si>
  <si>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</si>
  <si>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</si>
  <si>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</si>
  <si>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</si>
  <si>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</si>
  <si>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</si>
  <si>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</si>
  <si>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</si>
  <si>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Lista Zespołów - Kinder+Sport - dwójki - z podziałem na grupy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</si>
  <si>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</si>
  <si>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</si>
  <si>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</si>
  <si>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</si>
  <si>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</si>
  <si>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</si>
  <si>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</si>
  <si>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</si>
  <si>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</si>
  <si>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4</t>
  </si>
  <si>
    <t>POLONEZ WYSZKÓW 1</t>
  </si>
  <si>
    <t>Obecność</t>
  </si>
  <si>
    <t>Karta zgłoszeniowa</t>
  </si>
  <si>
    <t>POLONEZ WYSZKÓW 3</t>
  </si>
  <si>
    <t>MMKS MIŃSK MAZ. 1</t>
  </si>
  <si>
    <t>TRÓJKA KOBYŁKA 1</t>
  </si>
  <si>
    <t>OLIMP TŁUSZCZ 1</t>
  </si>
  <si>
    <t>ISKRA WARSZAWA 6</t>
  </si>
  <si>
    <t>SASKA WARSZAWA 1</t>
  </si>
  <si>
    <t>PLAS WARSZAWA</t>
  </si>
  <si>
    <t>ASTW</t>
  </si>
  <si>
    <t>TRÓJKA KOBYŁKA 5</t>
  </si>
  <si>
    <t>MOS WOLA 2</t>
  </si>
  <si>
    <t>UKS LESZNOWOLA 1</t>
  </si>
  <si>
    <t>MDK WARSZAWA 3</t>
  </si>
  <si>
    <t>METRO WARSZAWA 3</t>
  </si>
  <si>
    <t>SASKA WARSZAWA 2</t>
  </si>
  <si>
    <t>ISKRA WARSZAWA 1</t>
  </si>
  <si>
    <t>OLIMP TŁUSZCZ 4</t>
  </si>
  <si>
    <t>MDK WARSZAWA 1</t>
  </si>
  <si>
    <t>MOS WOLA 1</t>
  </si>
  <si>
    <t>METRO WARSZAWA 2</t>
  </si>
  <si>
    <t>OLIMP OSTROŁĘKA 2</t>
  </si>
  <si>
    <t>UKS PIĄTKA WOŁOMIN 2</t>
  </si>
  <si>
    <t>TIE-BREAK PIASTÓW 1</t>
  </si>
  <si>
    <t>MOS WOLA 4</t>
  </si>
  <si>
    <t>TRÓJKA KOBYŁKA 4</t>
  </si>
  <si>
    <t>G-8 BIELANY 2</t>
  </si>
  <si>
    <t>G-8 BIELANY 1</t>
  </si>
  <si>
    <t>VOLLEY RADZIEJOWICE 2</t>
  </si>
  <si>
    <t>METRO WARSZAWA 1</t>
  </si>
  <si>
    <t>OLIMP OSTROŁĘKA 1</t>
  </si>
  <si>
    <t>VOLLEY RADZIEJOWICE 1</t>
  </si>
  <si>
    <t>TRÓJKA KOBYŁKA 3</t>
  </si>
  <si>
    <t>MOS WOLA 3</t>
  </si>
  <si>
    <t>ISKRA WARSZAWA 2</t>
  </si>
  <si>
    <t>OLIMP TŁUSZCZ 3</t>
  </si>
  <si>
    <t>MMKS MIŃSK MAZ. 2</t>
  </si>
  <si>
    <t>TRÓJKA KOBYŁKA 2</t>
  </si>
  <si>
    <t>G-8 BIELANY 4</t>
  </si>
  <si>
    <t>METRO WARSZAWA 4</t>
  </si>
  <si>
    <t>UKS LESZNOWOLA 2</t>
  </si>
  <si>
    <t>MDK WARSZAWA 2</t>
  </si>
  <si>
    <t>KPS PŁOCK</t>
  </si>
  <si>
    <t>UKS PIĄTKA WOŁOMIN 1</t>
  </si>
  <si>
    <t>WTS WARKA</t>
  </si>
  <si>
    <t>VOLLEY RADZIEJOWICE 4</t>
  </si>
  <si>
    <t>OLIMP TŁUSZCZ 2</t>
  </si>
  <si>
    <t>ISKRA WARSZAWA 3</t>
  </si>
  <si>
    <t>UKS LESZNOWOLA 3</t>
  </si>
  <si>
    <t>LEN ŻYRARDÓW 1</t>
  </si>
  <si>
    <t>MOS WOLA 5</t>
  </si>
  <si>
    <t>UKS LESZNOWOLA 4</t>
  </si>
  <si>
    <t>LEN ŻYRARDÓW 2</t>
  </si>
  <si>
    <t>VOLLEY RADZIEJOWICE 3</t>
  </si>
  <si>
    <t>SETBALL WARSZAWA 2</t>
  </si>
  <si>
    <t>G-8 BIELANY 3</t>
  </si>
  <si>
    <t>OLIMP OSTROŁĘKA 3</t>
  </si>
  <si>
    <t>TIE-BREAK PIASTÓW 2</t>
  </si>
  <si>
    <t>SETBALL WARSZAWA 1</t>
  </si>
  <si>
    <t>UKS PIĄTKA 3</t>
  </si>
  <si>
    <t>ISKRA WARSZAWA 5</t>
  </si>
  <si>
    <t>G-8 BIELANY 6</t>
  </si>
  <si>
    <t>MMKS MIŃSK MAZOWIECKI 3</t>
  </si>
  <si>
    <t>RCS RADOM</t>
  </si>
  <si>
    <t>ESPERANTO WARSZAWA</t>
  </si>
  <si>
    <t>UKS PIĄTKA 4</t>
  </si>
  <si>
    <t>RCS RADOM 2</t>
  </si>
  <si>
    <t>ISKRA WARSZAWA 4</t>
  </si>
  <si>
    <t>KS HALINÓW</t>
  </si>
  <si>
    <t>PIĄTKA WOŁOMIN 5</t>
  </si>
  <si>
    <t>G-8 BIELANY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</si>
</sst>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7" formatCode="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i/>
      <sz val="14"/>
      <color theme="1"/>
      <name val="Times New Roman"/>
      <family val="1"/>
    </font>
    <font>
      <b/>
      <sz val="8"/>
      <color theme="1"/>
      <name val="Tahoma"/>
      <family val="2"/>
    </font>
    <font>
      <b/>
      <sz val="9"/>
      <color theme="1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6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6" fillId="3" borderId="16" xfId="0" applyFont="1" applyFill="1" applyBorder="1"/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8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6" fillId="3" borderId="19" xfId="0" applyFont="1" applyFill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quotePrefix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0" fillId="0" borderId="20" xfId="0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0" xfId="0" applyFont="1"/>
    <xf numFmtId="0" fontId="8" fillId="6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6" borderId="25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26" fillId="13" borderId="23" xfId="0" applyFont="1" applyFill="1" applyBorder="1" applyAlignment="1">
      <alignment vertical="center" wrapText="1"/>
    </xf>
    <xf numFmtId="0" fontId="26" fillId="13" borderId="24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6" borderId="30" xfId="0" applyFont="1" applyFill="1" applyBorder="1" applyAlignment="1">
      <alignment horizontal="center" vertical="center" wrapText="1"/>
    </xf>
    <xf numFmtId="0" fontId="22" fillId="6" borderId="29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5" fillId="7" borderId="31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21" fillId="6" borderId="33" xfId="0" applyFont="1" applyFill="1" applyBorder="1" applyAlignment="1">
      <alignment horizontal="center" vertical="center" wrapText="1"/>
    </xf>
    <xf numFmtId="0" fontId="22" fillId="6" borderId="34" xfId="0" applyFont="1" applyFill="1" applyBorder="1" applyAlignment="1">
      <alignment vertical="center" wrapText="1"/>
    </xf>
    <xf numFmtId="0" fontId="5" fillId="6" borderId="33" xfId="0" applyFont="1" applyFill="1" applyBorder="1" applyAlignment="1">
      <alignment horizontal="center"/>
    </xf>
    <xf numFmtId="0" fontId="5" fillId="6" borderId="34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99" totalsRowShown="0" headerRowDxfId="5">
  <autoFilter ref="A3:G99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1"/>
  <sheetViews>
    <sheetView showGridLines="0" zoomScale="40" zoomScaleNormal="40" workbookViewId="0" topLeftCell="A1">
      <selection activeCell="B4" sqref="B4:J11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6" width="15.57421875" style="0" customWidth="1"/>
    <col min="17" max="18" width="15.8515625" style="0" customWidth="1"/>
    <col min="19" max="19" width="15.8515625" style="0" hidden="1" customWidth="1"/>
    <col min="20" max="20" width="6.57421875" style="0" hidden="1" customWidth="1"/>
    <col min="21" max="24" width="9.140625" style="0" customWidth="1"/>
  </cols>
  <sheetData>
    <row r="1" spans="1:7" ht="29.4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A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4" t="str">
        <f>_XLNM.CRITERIA</f>
        <v>A</v>
      </c>
      <c r="L3" s="105"/>
      <c r="M3" s="72"/>
      <c r="N3" s="72"/>
      <c r="O3" s="72"/>
      <c r="P3" s="72"/>
      <c r="Q3" s="50"/>
    </row>
    <row r="4" spans="1:17" ht="26.25" customHeight="1">
      <c r="A4" s="10">
        <v>1</v>
      </c>
      <c r="B4" s="13" t="s">
        <v>38</v>
      </c>
      <c r="C4" s="30">
        <v>14</v>
      </c>
      <c r="D4" s="86">
        <v>7</v>
      </c>
      <c r="E4" s="86">
        <v>0</v>
      </c>
      <c r="F4" s="31">
        <v>7</v>
      </c>
      <c r="G4" s="31">
        <v>105</v>
      </c>
      <c r="H4" s="31">
        <v>52</v>
      </c>
      <c r="I4" s="32">
        <v>2.019230769230769</v>
      </c>
      <c r="J4" s="120">
        <v>110</v>
      </c>
      <c r="K4" s="105"/>
      <c r="L4" s="105"/>
      <c r="M4" s="72"/>
      <c r="N4" s="72"/>
      <c r="O4" s="72"/>
      <c r="P4" s="72"/>
      <c r="Q4" s="50"/>
    </row>
    <row r="5" spans="1:17" ht="26.25" customHeight="1">
      <c r="A5" s="12">
        <v>2</v>
      </c>
      <c r="B5" s="11" t="s">
        <v>42</v>
      </c>
      <c r="C5" s="33">
        <v>10</v>
      </c>
      <c r="D5" s="34">
        <v>5</v>
      </c>
      <c r="E5" s="34">
        <v>2</v>
      </c>
      <c r="F5" s="34">
        <v>7</v>
      </c>
      <c r="G5" s="34">
        <v>95</v>
      </c>
      <c r="H5" s="34">
        <v>72</v>
      </c>
      <c r="I5" s="35">
        <v>1.3194444444444444</v>
      </c>
      <c r="J5" s="121">
        <v>108</v>
      </c>
      <c r="K5" s="105"/>
      <c r="L5" s="105"/>
      <c r="M5" s="72"/>
      <c r="N5" s="72"/>
      <c r="O5" s="72"/>
      <c r="P5" s="72"/>
      <c r="Q5" s="50"/>
    </row>
    <row r="6" spans="1:17" ht="26.25" customHeight="1">
      <c r="A6" s="10">
        <v>3</v>
      </c>
      <c r="B6" s="13" t="s">
        <v>43</v>
      </c>
      <c r="C6" s="30">
        <v>8</v>
      </c>
      <c r="D6" s="86">
        <v>4</v>
      </c>
      <c r="E6" s="86">
        <v>3</v>
      </c>
      <c r="F6" s="31">
        <v>7</v>
      </c>
      <c r="G6" s="31">
        <v>90</v>
      </c>
      <c r="H6" s="31">
        <v>80</v>
      </c>
      <c r="I6" s="32">
        <v>1.125</v>
      </c>
      <c r="J6" s="120">
        <v>106</v>
      </c>
      <c r="K6" s="105"/>
      <c r="L6" s="105"/>
      <c r="M6" s="72"/>
      <c r="N6" s="72"/>
      <c r="O6" s="72"/>
      <c r="P6" s="72"/>
      <c r="Q6" s="50"/>
    </row>
    <row r="7" spans="1:17" ht="26.25" customHeight="1">
      <c r="A7" s="12">
        <v>4</v>
      </c>
      <c r="B7" s="11" t="s">
        <v>39</v>
      </c>
      <c r="C7" s="33">
        <v>8</v>
      </c>
      <c r="D7" s="34">
        <v>4</v>
      </c>
      <c r="E7" s="34">
        <v>3</v>
      </c>
      <c r="F7" s="34">
        <v>7</v>
      </c>
      <c r="G7" s="34">
        <v>92</v>
      </c>
      <c r="H7" s="34">
        <v>84</v>
      </c>
      <c r="I7" s="35">
        <v>1.0952380952380953</v>
      </c>
      <c r="J7" s="121">
        <v>104</v>
      </c>
      <c r="K7" s="105"/>
      <c r="L7" s="105"/>
      <c r="M7" s="72"/>
      <c r="N7" s="72"/>
      <c r="O7" s="72"/>
      <c r="P7" s="72"/>
      <c r="Q7" s="50"/>
    </row>
    <row r="8" spans="1:17" ht="26.25" customHeight="1">
      <c r="A8" s="10">
        <v>5</v>
      </c>
      <c r="B8" s="11" t="s">
        <v>54</v>
      </c>
      <c r="C8" s="33">
        <v>8</v>
      </c>
      <c r="D8" s="34">
        <v>4</v>
      </c>
      <c r="E8" s="34">
        <v>3</v>
      </c>
      <c r="F8" s="34">
        <v>7</v>
      </c>
      <c r="G8" s="34">
        <v>84</v>
      </c>
      <c r="H8" s="34">
        <v>85</v>
      </c>
      <c r="I8" s="35">
        <v>0.9882352941176471</v>
      </c>
      <c r="J8" s="121">
        <v>102</v>
      </c>
      <c r="K8" s="105"/>
      <c r="L8" s="105"/>
      <c r="M8" s="72"/>
      <c r="N8" s="72"/>
      <c r="O8" s="72"/>
      <c r="P8" s="72"/>
      <c r="Q8" s="50"/>
    </row>
    <row r="9" spans="1:17" ht="26.25" customHeight="1">
      <c r="A9" s="12">
        <v>6</v>
      </c>
      <c r="B9" s="13" t="s">
        <v>47</v>
      </c>
      <c r="C9" s="30">
        <v>4</v>
      </c>
      <c r="D9" s="86">
        <v>2</v>
      </c>
      <c r="E9" s="86">
        <v>5</v>
      </c>
      <c r="F9" s="31">
        <v>7</v>
      </c>
      <c r="G9" s="31">
        <v>81</v>
      </c>
      <c r="H9" s="31">
        <v>102</v>
      </c>
      <c r="I9" s="32">
        <v>0.7941176470588235</v>
      </c>
      <c r="J9" s="121">
        <v>100</v>
      </c>
      <c r="K9" s="105"/>
      <c r="L9" s="105"/>
      <c r="M9" s="72"/>
      <c r="N9" s="72"/>
      <c r="O9" s="72"/>
      <c r="P9" s="72"/>
      <c r="Q9" s="50"/>
    </row>
    <row r="10" spans="1:17" ht="26.25" customHeight="1">
      <c r="A10" s="10">
        <v>7</v>
      </c>
      <c r="B10" s="11" t="s">
        <v>59</v>
      </c>
      <c r="C10" s="33">
        <v>2</v>
      </c>
      <c r="D10" s="34">
        <v>1</v>
      </c>
      <c r="E10" s="34">
        <v>6</v>
      </c>
      <c r="F10" s="34">
        <v>7</v>
      </c>
      <c r="G10" s="34">
        <v>73</v>
      </c>
      <c r="H10" s="34">
        <v>105</v>
      </c>
      <c r="I10" s="35">
        <v>0.6952380952380952</v>
      </c>
      <c r="J10" s="121">
        <v>98</v>
      </c>
      <c r="K10" s="72"/>
      <c r="L10" s="72"/>
      <c r="M10" s="72"/>
      <c r="N10" s="72"/>
      <c r="O10" s="72"/>
      <c r="P10" s="72"/>
      <c r="Q10" s="50"/>
    </row>
    <row r="11" spans="1:17" ht="26.25" customHeight="1">
      <c r="A11" s="12">
        <v>8</v>
      </c>
      <c r="B11" s="13" t="s">
        <v>61</v>
      </c>
      <c r="C11" s="30">
        <v>2</v>
      </c>
      <c r="D11" s="86">
        <v>1</v>
      </c>
      <c r="E11" s="86">
        <v>6</v>
      </c>
      <c r="F11" s="31">
        <v>7</v>
      </c>
      <c r="G11" s="31">
        <v>70</v>
      </c>
      <c r="H11" s="31">
        <v>108</v>
      </c>
      <c r="I11" s="32">
        <v>0.6481481481481481</v>
      </c>
      <c r="J11" s="121">
        <v>96</v>
      </c>
      <c r="K11" s="72"/>
      <c r="L11" s="72"/>
      <c r="M11" s="72"/>
      <c r="N11" s="72"/>
      <c r="O11" s="72"/>
      <c r="P11" s="72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A</v>
      </c>
      <c r="D13" s="2"/>
    </row>
    <row r="14" spans="1:18" ht="18.75" customHeight="1" thickBot="1">
      <c r="A14" s="108" t="s">
        <v>17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20" ht="25.8">
      <c r="A15" s="14" t="s">
        <v>9</v>
      </c>
      <c r="B15" s="16"/>
      <c r="C15" s="110">
        <v>1</v>
      </c>
      <c r="D15" s="111"/>
      <c r="E15" s="110">
        <v>2</v>
      </c>
      <c r="F15" s="111"/>
      <c r="G15" s="110">
        <v>3</v>
      </c>
      <c r="H15" s="111"/>
      <c r="I15" s="110">
        <v>4</v>
      </c>
      <c r="J15" s="111"/>
      <c r="K15" s="110">
        <v>5</v>
      </c>
      <c r="L15" s="111"/>
      <c r="M15" s="112">
        <v>6</v>
      </c>
      <c r="N15" s="113"/>
      <c r="O15" s="112">
        <v>7</v>
      </c>
      <c r="P15" s="113"/>
      <c r="Q15" s="112">
        <v>8</v>
      </c>
      <c r="R15" s="113"/>
      <c r="S15" s="112"/>
      <c r="T15" s="113"/>
    </row>
    <row r="16" spans="1:20" ht="51.75" customHeight="1" thickBot="1">
      <c r="A16" s="15"/>
      <c r="B16" s="62" t="s">
        <v>1</v>
      </c>
      <c r="C16" s="106" t="str">
        <f>VLOOKUP($B$1&amp;C15,'Lista Zespołów'!$A$4:$E$99,3,FALSE)</f>
        <v>SASKA WARSZAWA 1</v>
      </c>
      <c r="D16" s="107"/>
      <c r="E16" s="106" t="str">
        <f>VLOOKUP($B$1&amp;E15,'Lista Zespołów'!$A$4:$E$99,3,FALSE)</f>
        <v>MMKS MIŃSK MAZ. 1</v>
      </c>
      <c r="F16" s="107"/>
      <c r="G16" s="106" t="str">
        <f>VLOOKUP($B$1&amp;G15,'Lista Zespołów'!$A$4:$E$99,3,FALSE)</f>
        <v>MOS WOLA 1</v>
      </c>
      <c r="H16" s="107"/>
      <c r="I16" s="106" t="str">
        <f>VLOOKUP($B$1&amp;I15,'Lista Zespołów'!$A$4:$E$99,3,FALSE)</f>
        <v>PLAS WARSZAWA</v>
      </c>
      <c r="J16" s="107"/>
      <c r="K16" s="114" t="str">
        <f>VLOOKUP($B$1&amp;K15,'Lista Zespołów'!$A$4:$E$99,3,FALSE)</f>
        <v>TRÓJKA KOBYŁKA 1</v>
      </c>
      <c r="L16" s="115"/>
      <c r="M16" s="106" t="str">
        <f>VLOOKUP($B$1&amp;M15,'Lista Zespołów'!$A$4:$E$99,3,FALSE)</f>
        <v>UKS LESZNOWOLA 1</v>
      </c>
      <c r="N16" s="107"/>
      <c r="O16" s="106" t="str">
        <f>VLOOKUP($B$1&amp;O15,'Lista Zespołów'!$A$4:$E$99,3,FALSE)</f>
        <v>MOS WOLA 4</v>
      </c>
      <c r="P16" s="107"/>
      <c r="Q16" s="106" t="str">
        <f>VLOOKUP($B$1&amp;Q15,'Lista Zespołów'!$A$4:$E$99,3,FALSE)</f>
        <v>G-8 BIELANY 2</v>
      </c>
      <c r="R16" s="107"/>
      <c r="S16" s="116"/>
      <c r="T16" s="117"/>
    </row>
    <row r="17" spans="1:20" ht="73.5" customHeight="1" thickBot="1">
      <c r="A17" s="63">
        <v>1</v>
      </c>
      <c r="B17" s="69" t="str">
        <f>VLOOKUP($B$1&amp;A17,'Lista Zespołów'!$A$4:$E$99,3,FALSE)</f>
        <v>SASKA WARSZAWA 1</v>
      </c>
      <c r="C17" s="22" t="s">
        <v>16</v>
      </c>
      <c r="D17" s="23" t="s">
        <v>16</v>
      </c>
      <c r="E17" s="17">
        <v>5</v>
      </c>
      <c r="F17" s="27">
        <v>15</v>
      </c>
      <c r="G17" s="17">
        <v>15</v>
      </c>
      <c r="H17" s="27">
        <v>11</v>
      </c>
      <c r="I17" s="17">
        <v>15</v>
      </c>
      <c r="J17" s="27">
        <v>8</v>
      </c>
      <c r="K17" s="17">
        <v>15</v>
      </c>
      <c r="L17" s="27">
        <v>17</v>
      </c>
      <c r="M17" s="17">
        <v>15</v>
      </c>
      <c r="N17" s="27">
        <v>7</v>
      </c>
      <c r="O17" s="17">
        <v>15</v>
      </c>
      <c r="P17" s="27">
        <v>9</v>
      </c>
      <c r="Q17" s="17">
        <v>15</v>
      </c>
      <c r="R17" s="27">
        <v>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MMKS MIŃSK MAZ. 1</v>
      </c>
      <c r="C18" s="66">
        <f>IF(F17="","",F17)</f>
        <v>15</v>
      </c>
      <c r="D18" s="67">
        <f>IF(E17="","",E17)</f>
        <v>5</v>
      </c>
      <c r="E18" s="24" t="s">
        <v>16</v>
      </c>
      <c r="F18" s="25" t="s">
        <v>16</v>
      </c>
      <c r="G18" s="21">
        <v>15</v>
      </c>
      <c r="H18" s="28">
        <v>10</v>
      </c>
      <c r="I18" s="21">
        <v>15</v>
      </c>
      <c r="J18" s="28">
        <v>10</v>
      </c>
      <c r="K18" s="21">
        <v>15</v>
      </c>
      <c r="L18" s="28">
        <v>6</v>
      </c>
      <c r="M18" s="21">
        <v>15</v>
      </c>
      <c r="N18" s="28">
        <v>4</v>
      </c>
      <c r="O18" s="21">
        <v>15</v>
      </c>
      <c r="P18" s="28">
        <v>11</v>
      </c>
      <c r="Q18" s="21">
        <v>15</v>
      </c>
      <c r="R18" s="28">
        <v>6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MOS WOLA 1</v>
      </c>
      <c r="C19" s="65">
        <f>IF(H17="","",H17)</f>
        <v>11</v>
      </c>
      <c r="D19" s="68">
        <f>IF(G17="","",G17)</f>
        <v>15</v>
      </c>
      <c r="E19" s="65">
        <f>IF(H18="","",H18)</f>
        <v>10</v>
      </c>
      <c r="F19" s="68">
        <f>IF(G18="","",G18)</f>
        <v>15</v>
      </c>
      <c r="G19" s="26" t="s">
        <v>16</v>
      </c>
      <c r="H19" s="23" t="s">
        <v>16</v>
      </c>
      <c r="I19" s="17">
        <v>3</v>
      </c>
      <c r="J19" s="27">
        <v>15</v>
      </c>
      <c r="K19" s="17">
        <v>15</v>
      </c>
      <c r="L19" s="27">
        <v>13</v>
      </c>
      <c r="M19" s="17">
        <v>15</v>
      </c>
      <c r="N19" s="27">
        <v>13</v>
      </c>
      <c r="O19" s="17">
        <v>15</v>
      </c>
      <c r="P19" s="27">
        <v>8</v>
      </c>
      <c r="Q19" s="17">
        <v>15</v>
      </c>
      <c r="R19" s="27">
        <v>8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PLAS WARSZAWA</v>
      </c>
      <c r="C20" s="66">
        <f>IF(J17="","",J17)</f>
        <v>8</v>
      </c>
      <c r="D20" s="67">
        <f>IF(I17="","",I17)</f>
        <v>15</v>
      </c>
      <c r="E20" s="66">
        <f>IF(J18="","",J18)</f>
        <v>10</v>
      </c>
      <c r="F20" s="67">
        <f>IF(I18="","",I18)</f>
        <v>15</v>
      </c>
      <c r="G20" s="66">
        <f>IF(J19="","",J19)</f>
        <v>15</v>
      </c>
      <c r="H20" s="67">
        <f>IF(I19="","",I19)</f>
        <v>3</v>
      </c>
      <c r="I20" s="24" t="s">
        <v>16</v>
      </c>
      <c r="J20" s="25" t="s">
        <v>16</v>
      </c>
      <c r="K20" s="21">
        <v>12</v>
      </c>
      <c r="L20" s="28">
        <v>15</v>
      </c>
      <c r="M20" s="21">
        <v>15</v>
      </c>
      <c r="N20" s="28">
        <v>11</v>
      </c>
      <c r="O20" s="21">
        <v>15</v>
      </c>
      <c r="P20" s="28">
        <v>9</v>
      </c>
      <c r="Q20" s="21">
        <v>15</v>
      </c>
      <c r="R20" s="28">
        <v>12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TRÓJKA KOBYŁKA 1</v>
      </c>
      <c r="C21" s="66">
        <f>IF(L17="","",L17)</f>
        <v>17</v>
      </c>
      <c r="D21" s="67">
        <f>IF(K17="","",K17)</f>
        <v>15</v>
      </c>
      <c r="E21" s="66">
        <f>IF(L18="","",L18)</f>
        <v>6</v>
      </c>
      <c r="F21" s="67">
        <f>IF(K18="","",K18)</f>
        <v>15</v>
      </c>
      <c r="G21" s="66">
        <f>IF(L19="","",L19)</f>
        <v>13</v>
      </c>
      <c r="H21" s="67">
        <f>IF(K19="","",K19)</f>
        <v>15</v>
      </c>
      <c r="I21" s="66">
        <f>IF(L20="","",L20)</f>
        <v>15</v>
      </c>
      <c r="J21" s="67">
        <f>IF(K20="","",K20)</f>
        <v>12</v>
      </c>
      <c r="K21" s="24" t="s">
        <v>16</v>
      </c>
      <c r="L21" s="55" t="s">
        <v>16</v>
      </c>
      <c r="M21" s="17">
        <v>11</v>
      </c>
      <c r="N21" s="27">
        <v>15</v>
      </c>
      <c r="O21" s="17">
        <v>15</v>
      </c>
      <c r="P21" s="27">
        <v>6</v>
      </c>
      <c r="Q21" s="17">
        <v>15</v>
      </c>
      <c r="R21" s="27">
        <v>6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UKS LESZNOWOLA 1</v>
      </c>
      <c r="C22" s="66">
        <f>IF(N17="","",N17)</f>
        <v>7</v>
      </c>
      <c r="D22" s="67">
        <f>IF(M17="","",M17)</f>
        <v>15</v>
      </c>
      <c r="E22" s="66">
        <f>IF(N18="","",N18)</f>
        <v>4</v>
      </c>
      <c r="F22" s="66">
        <f>IF(O18="","",O18)</f>
        <v>15</v>
      </c>
      <c r="G22" s="66">
        <f>IF(P18="","",P18)</f>
        <v>11</v>
      </c>
      <c r="H22" s="67">
        <f>IF(M19="","",M19)</f>
        <v>15</v>
      </c>
      <c r="I22" s="66">
        <f>IF(N20="","",N20)</f>
        <v>11</v>
      </c>
      <c r="J22" s="67">
        <f>IF(M20="","",M20)</f>
        <v>15</v>
      </c>
      <c r="K22" s="66">
        <f>IF(N21="","",N21)</f>
        <v>15</v>
      </c>
      <c r="L22" s="67">
        <f>IF(M21="","",M21)</f>
        <v>11</v>
      </c>
      <c r="M22" s="24" t="s">
        <v>16</v>
      </c>
      <c r="N22" s="55" t="s">
        <v>16</v>
      </c>
      <c r="O22" s="21">
        <v>15</v>
      </c>
      <c r="P22" s="28">
        <v>13</v>
      </c>
      <c r="Q22" s="21">
        <v>16</v>
      </c>
      <c r="R22" s="28">
        <v>18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MOS WOLA 4</v>
      </c>
      <c r="C23" s="66">
        <f>IF(P17="","",P17)</f>
        <v>9</v>
      </c>
      <c r="D23" s="67">
        <f>IF(O17="","",O17)</f>
        <v>15</v>
      </c>
      <c r="E23" s="66">
        <f>IF(P18="","",P18)</f>
        <v>11</v>
      </c>
      <c r="F23" s="67">
        <f>IF(O18="","",O18)</f>
        <v>15</v>
      </c>
      <c r="G23" s="66">
        <f>IF(P19="","",P19)</f>
        <v>8</v>
      </c>
      <c r="H23" s="67">
        <f>IF(O19="","",O19)</f>
        <v>15</v>
      </c>
      <c r="I23" s="66">
        <f>IF(P20="","",P20)</f>
        <v>9</v>
      </c>
      <c r="J23" s="67">
        <f>IF(O20="","",O20)</f>
        <v>15</v>
      </c>
      <c r="K23" s="66">
        <f>IF(P21="","",P21)</f>
        <v>6</v>
      </c>
      <c r="L23" s="67">
        <f>IF(O21="","",O21)</f>
        <v>15</v>
      </c>
      <c r="M23" s="66">
        <f>IF(P22="","",P22)</f>
        <v>13</v>
      </c>
      <c r="N23" s="67">
        <f>IF(O22="","",O22)</f>
        <v>15</v>
      </c>
      <c r="O23" s="24" t="s">
        <v>16</v>
      </c>
      <c r="P23" s="55" t="s">
        <v>16</v>
      </c>
      <c r="Q23" s="17">
        <v>17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G-8 BIELANY 2</v>
      </c>
      <c r="C24" s="66">
        <f>IF(R17="","",R17)</f>
        <v>5</v>
      </c>
      <c r="D24" s="67">
        <f>IF(Q17="","",Q17)</f>
        <v>15</v>
      </c>
      <c r="E24" s="66">
        <f>IF(R18="","",R18)</f>
        <v>6</v>
      </c>
      <c r="F24" s="67">
        <f>IF(Q18="","",Q18)</f>
        <v>15</v>
      </c>
      <c r="G24" s="66">
        <f>IF(R19="","",R19)</f>
        <v>8</v>
      </c>
      <c r="H24" s="67">
        <f>IF(Q19="","",Q19)</f>
        <v>15</v>
      </c>
      <c r="I24" s="66">
        <f>IF(R20="","",R20)</f>
        <v>12</v>
      </c>
      <c r="J24" s="67">
        <f>IF(Q20="","",Q20)</f>
        <v>15</v>
      </c>
      <c r="K24" s="66">
        <f>IF(R21="","",R21)</f>
        <v>6</v>
      </c>
      <c r="L24" s="67">
        <f>IF(Q21="","",Q21)</f>
        <v>15</v>
      </c>
      <c r="M24" s="66">
        <f>IF(R22="","",R22)</f>
        <v>18</v>
      </c>
      <c r="N24" s="67">
        <f>IF(Q22="","",Q22)</f>
        <v>16</v>
      </c>
      <c r="O24" s="66">
        <f>IF(R23="","",R23)</f>
        <v>15</v>
      </c>
      <c r="P24" s="67">
        <f>IF(Q23="","",Q23)</f>
        <v>17</v>
      </c>
      <c r="Q24" s="24" t="s">
        <v>16</v>
      </c>
      <c r="R24" s="55" t="s">
        <v>16</v>
      </c>
      <c r="S24" s="21"/>
      <c r="T24" s="28"/>
    </row>
    <row r="25" spans="1:20" ht="0.75" customHeight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SASKA WARSZAWA 1</v>
      </c>
      <c r="C28" s="52" t="s">
        <v>21</v>
      </c>
      <c r="D28" s="51" t="str">
        <f>VLOOKUP(J28,'Lista Zespołów'!$A$4:$E$99,3,FALSE)</f>
        <v>G-8 BIELANY 2</v>
      </c>
      <c r="F28" t="s">
        <v>22</v>
      </c>
      <c r="G28" s="57">
        <v>1</v>
      </c>
      <c r="H28" s="58" t="str">
        <f>$B$1&amp;1</f>
        <v>A1</v>
      </c>
      <c r="I28" s="59" t="s">
        <v>21</v>
      </c>
      <c r="J28" s="58" t="str">
        <f>$B$1&amp;8</f>
        <v>A8</v>
      </c>
    </row>
    <row r="29" spans="1:10" ht="17.4">
      <c r="A29" s="47">
        <v>2</v>
      </c>
      <c r="B29" s="51" t="str">
        <f>VLOOKUP(H29,'Lista Zespołów'!$A$4:$E$99,3,FALSE)</f>
        <v>MMKS MIŃSK MAZ. 1</v>
      </c>
      <c r="C29" s="52" t="s">
        <v>21</v>
      </c>
      <c r="D29" s="51" t="str">
        <f>VLOOKUP(J29,'Lista Zespołów'!$A$4:$E$99,3,FALSE)</f>
        <v>MOS WOLA 4</v>
      </c>
      <c r="F29" t="s">
        <v>22</v>
      </c>
      <c r="G29" s="57">
        <v>2</v>
      </c>
      <c r="H29" s="58" t="str">
        <f>$B$1&amp;2</f>
        <v>A2</v>
      </c>
      <c r="I29" s="59" t="s">
        <v>21</v>
      </c>
      <c r="J29" s="58" t="str">
        <f>$B$1&amp;7</f>
        <v>A7</v>
      </c>
    </row>
    <row r="30" spans="1:10" ht="17.4">
      <c r="A30" s="47">
        <v>3</v>
      </c>
      <c r="B30" s="51" t="str">
        <f>VLOOKUP(H30,'Lista Zespołów'!$A$4:$E$99,3,FALSE)</f>
        <v>MOS WOLA 1</v>
      </c>
      <c r="C30" s="52" t="s">
        <v>21</v>
      </c>
      <c r="D30" s="51" t="str">
        <f>VLOOKUP(J30,'Lista Zespołów'!$A$4:$E$99,3,FALSE)</f>
        <v>UKS LESZNOWOLA 1</v>
      </c>
      <c r="F30" t="s">
        <v>22</v>
      </c>
      <c r="G30" s="57">
        <v>3</v>
      </c>
      <c r="H30" s="58" t="str">
        <f>$B$1&amp;3</f>
        <v>A3</v>
      </c>
      <c r="I30" s="59" t="s">
        <v>21</v>
      </c>
      <c r="J30" s="60" t="str">
        <f>$B$1&amp;6</f>
        <v>A6</v>
      </c>
    </row>
    <row r="31" spans="1:10" ht="17.4">
      <c r="A31" s="47">
        <v>4</v>
      </c>
      <c r="B31" s="51" t="str">
        <f>VLOOKUP(H31,'Lista Zespołów'!$A$4:$E$99,3,FALSE)</f>
        <v>PLAS WARSZAWA</v>
      </c>
      <c r="C31" s="52" t="s">
        <v>21</v>
      </c>
      <c r="D31" s="51" t="str">
        <f>VLOOKUP(J31,'Lista Zespołów'!$A$4:$E$99,3,FALSE)</f>
        <v>TRÓJKA KOBYŁKA 1</v>
      </c>
      <c r="F31" t="s">
        <v>22</v>
      </c>
      <c r="G31" s="57">
        <v>4</v>
      </c>
      <c r="H31" s="58" t="str">
        <f>$B$1&amp;4</f>
        <v>A4</v>
      </c>
      <c r="I31" s="59" t="s">
        <v>21</v>
      </c>
      <c r="J31" s="60" t="str">
        <f>$B$1&amp;5</f>
        <v>A5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G-8 BIELANY 2</v>
      </c>
      <c r="C33" s="52" t="s">
        <v>21</v>
      </c>
      <c r="D33" s="51" t="str">
        <f>VLOOKUP(J33,'Lista Zespołów'!$A$4:$E$99,3,FALSE)</f>
        <v>TRÓJKA KOBYŁKA 1</v>
      </c>
      <c r="F33" t="s">
        <v>22</v>
      </c>
      <c r="G33" s="47">
        <v>5</v>
      </c>
      <c r="H33" s="58" t="str">
        <f>$B$1&amp;8</f>
        <v>A8</v>
      </c>
      <c r="I33" s="59" t="s">
        <v>21</v>
      </c>
      <c r="J33" s="58" t="str">
        <f>$B$1&amp;5</f>
        <v>A5</v>
      </c>
    </row>
    <row r="34" spans="1:10" ht="17.4">
      <c r="A34" s="47">
        <v>6</v>
      </c>
      <c r="B34" s="51" t="str">
        <f>VLOOKUP(H34,'Lista Zespołów'!$A$4:$E$99,3,FALSE)</f>
        <v>UKS LESZNOWOLA 1</v>
      </c>
      <c r="C34" s="52" t="s">
        <v>21</v>
      </c>
      <c r="D34" s="51" t="str">
        <f>VLOOKUP(J34,'Lista Zespołów'!$A$4:$E$99,3,FALSE)</f>
        <v>PLAS WARSZAWA</v>
      </c>
      <c r="F34" t="s">
        <v>22</v>
      </c>
      <c r="G34" s="47">
        <v>6</v>
      </c>
      <c r="H34" s="58" t="str">
        <f>$B$1&amp;6</f>
        <v>A6</v>
      </c>
      <c r="I34" s="59" t="s">
        <v>21</v>
      </c>
      <c r="J34" s="58" t="str">
        <f>$B$1&amp;4</f>
        <v>A4</v>
      </c>
    </row>
    <row r="35" spans="1:10" ht="17.4">
      <c r="A35" s="47">
        <v>7</v>
      </c>
      <c r="B35" s="51" t="str">
        <f>VLOOKUP(H35,'Lista Zespołów'!$A$4:$E$99,3,FALSE)</f>
        <v>MOS WOLA 4</v>
      </c>
      <c r="C35" s="52" t="s">
        <v>21</v>
      </c>
      <c r="D35" s="51" t="str">
        <f>VLOOKUP(J35,'Lista Zespołów'!$A$4:$E$99,3,FALSE)</f>
        <v>MOS WOLA 1</v>
      </c>
      <c r="F35" t="s">
        <v>22</v>
      </c>
      <c r="G35" s="47">
        <v>7</v>
      </c>
      <c r="H35" s="60" t="str">
        <f>$B$1&amp;7</f>
        <v>A7</v>
      </c>
      <c r="I35" s="59" t="s">
        <v>21</v>
      </c>
      <c r="J35" s="60" t="str">
        <f>$B$1&amp;3</f>
        <v>A3</v>
      </c>
    </row>
    <row r="36" spans="1:10" ht="17.4">
      <c r="A36" s="47">
        <v>8</v>
      </c>
      <c r="B36" s="51" t="str">
        <f>VLOOKUP(H36,'Lista Zespołów'!$A$4:$E$99,3,FALSE)</f>
        <v>SASKA WARSZAWA 1</v>
      </c>
      <c r="C36" s="52" t="s">
        <v>21</v>
      </c>
      <c r="D36" s="51" t="str">
        <f>VLOOKUP(J36,'Lista Zespołów'!$A$4:$E$99,3,FALSE)</f>
        <v>MMKS MIŃSK MAZ. 1</v>
      </c>
      <c r="F36" t="s">
        <v>22</v>
      </c>
      <c r="G36" s="47">
        <v>8</v>
      </c>
      <c r="H36" s="60" t="str">
        <f>$B$1&amp;1</f>
        <v>A1</v>
      </c>
      <c r="I36" s="59" t="s">
        <v>21</v>
      </c>
      <c r="J36" s="60" t="str">
        <f>$B$1&amp;2</f>
        <v>A2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MMKS MIŃSK MAZ. 1</v>
      </c>
      <c r="C38" s="52" t="s">
        <v>21</v>
      </c>
      <c r="D38" s="51" t="str">
        <f>VLOOKUP(J38,'Lista Zespołów'!$A$4:$E$99,3,FALSE)</f>
        <v>G-8 BIELANY 2</v>
      </c>
      <c r="F38" t="s">
        <v>22</v>
      </c>
      <c r="G38" s="47">
        <v>9</v>
      </c>
      <c r="H38" s="58" t="str">
        <f>$B$1&amp;2</f>
        <v>A2</v>
      </c>
      <c r="I38" s="59" t="s">
        <v>21</v>
      </c>
      <c r="J38" s="58" t="str">
        <f>$B$1&amp;8</f>
        <v>A8</v>
      </c>
    </row>
    <row r="39" spans="1:10" ht="17.4">
      <c r="A39" s="47">
        <v>10</v>
      </c>
      <c r="B39" s="51" t="str">
        <f>VLOOKUP(H39,'Lista Zespołów'!$A$4:$E$99,3,FALSE)</f>
        <v>MOS WOLA 1</v>
      </c>
      <c r="C39" s="52" t="s">
        <v>21</v>
      </c>
      <c r="D39" s="51" t="str">
        <f>VLOOKUP(J39,'Lista Zespołów'!$A$4:$E$99,3,FALSE)</f>
        <v>SASKA WARSZAWA 1</v>
      </c>
      <c r="F39" t="s">
        <v>22</v>
      </c>
      <c r="G39" s="47">
        <v>10</v>
      </c>
      <c r="H39" s="58" t="str">
        <f>$B$1&amp;3</f>
        <v>A3</v>
      </c>
      <c r="I39" s="59" t="s">
        <v>21</v>
      </c>
      <c r="J39" s="58" t="str">
        <f>$B$1&amp;1</f>
        <v>A1</v>
      </c>
    </row>
    <row r="40" spans="1:10" ht="17.4">
      <c r="A40" s="47">
        <v>11</v>
      </c>
      <c r="B40" s="51" t="str">
        <f>VLOOKUP(H40,'Lista Zespołów'!$A$4:$E$99,3,FALSE)</f>
        <v>PLAS WARSZAWA</v>
      </c>
      <c r="C40" s="52" t="s">
        <v>21</v>
      </c>
      <c r="D40" s="51" t="str">
        <f>VLOOKUP(J40,'Lista Zespołów'!$A$4:$E$99,3,FALSE)</f>
        <v>MOS WOLA 4</v>
      </c>
      <c r="F40" t="s">
        <v>22</v>
      </c>
      <c r="G40" s="47">
        <v>11</v>
      </c>
      <c r="H40" s="60" t="str">
        <f>$B$1&amp;4</f>
        <v>A4</v>
      </c>
      <c r="I40" s="59" t="s">
        <v>21</v>
      </c>
      <c r="J40" s="60" t="str">
        <f>$B$1&amp;7</f>
        <v>A7</v>
      </c>
    </row>
    <row r="41" spans="1:10" ht="17.4">
      <c r="A41" s="47">
        <v>12</v>
      </c>
      <c r="B41" s="51" t="str">
        <f>VLOOKUP(H41,'Lista Zespołów'!$A$4:$E$99,3,FALSE)</f>
        <v>TRÓJKA KOBYŁKA 1</v>
      </c>
      <c r="C41" s="52" t="s">
        <v>21</v>
      </c>
      <c r="D41" s="51" t="str">
        <f>VLOOKUP(J41,'Lista Zespołów'!$A$4:$E$99,3,FALSE)</f>
        <v>UKS LESZNOWOLA 1</v>
      </c>
      <c r="F41" t="s">
        <v>22</v>
      </c>
      <c r="G41" s="47">
        <v>12</v>
      </c>
      <c r="H41" s="60" t="str">
        <f>$B$1&amp;5</f>
        <v>A5</v>
      </c>
      <c r="I41" s="59" t="s">
        <v>21</v>
      </c>
      <c r="J41" s="60" t="str">
        <f>$B$1&amp;6</f>
        <v>A6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G-8 BIELANY 2</v>
      </c>
      <c r="C43" s="52" t="s">
        <v>21</v>
      </c>
      <c r="D43" s="51" t="str">
        <f>VLOOKUP(J43,'Lista Zespołów'!$A$4:$E$99,3,FALSE)</f>
        <v>UKS LESZNOWOLA 1</v>
      </c>
      <c r="F43" t="s">
        <v>22</v>
      </c>
      <c r="G43" s="47">
        <v>13</v>
      </c>
      <c r="H43" s="60" t="str">
        <f>$B$1&amp;8</f>
        <v>A8</v>
      </c>
      <c r="I43" s="59" t="s">
        <v>21</v>
      </c>
      <c r="J43" s="60" t="str">
        <f>$B$1&amp;6</f>
        <v>A6</v>
      </c>
    </row>
    <row r="44" spans="1:10" ht="17.4">
      <c r="A44" s="47">
        <v>14</v>
      </c>
      <c r="B44" s="51" t="str">
        <f>VLOOKUP(H44,'Lista Zespołów'!$A$4:$E$99,3,FALSE)</f>
        <v>MOS WOLA 4</v>
      </c>
      <c r="C44" s="52" t="s">
        <v>21</v>
      </c>
      <c r="D44" s="51" t="str">
        <f>VLOOKUP(J44,'Lista Zespołów'!$A$4:$E$99,3,FALSE)</f>
        <v>TRÓJKA KOBYŁKA 1</v>
      </c>
      <c r="F44" t="s">
        <v>22</v>
      </c>
      <c r="G44" s="47">
        <v>14</v>
      </c>
      <c r="H44" s="60" t="str">
        <f>$B$1&amp;7</f>
        <v>A7</v>
      </c>
      <c r="I44" s="59" t="s">
        <v>21</v>
      </c>
      <c r="J44" s="60" t="str">
        <f>$B$1&amp;5</f>
        <v>A5</v>
      </c>
    </row>
    <row r="45" spans="1:10" ht="18">
      <c r="A45" s="47">
        <v>15</v>
      </c>
      <c r="B45" s="51" t="str">
        <f>VLOOKUP(H45,'Lista Zespołów'!$A$4:$E$99,3,FALSE)</f>
        <v>SASKA WARSZAWA 1</v>
      </c>
      <c r="C45" s="54" t="s">
        <v>21</v>
      </c>
      <c r="D45" s="51" t="str">
        <f>VLOOKUP(J45,'Lista Zespołów'!$A$4:$E$99,3,FALSE)</f>
        <v>PLAS WARSZAWA</v>
      </c>
      <c r="F45" t="s">
        <v>22</v>
      </c>
      <c r="G45" s="47">
        <v>15</v>
      </c>
      <c r="H45" s="60" t="str">
        <f>$B$1&amp;1</f>
        <v>A1</v>
      </c>
      <c r="I45" s="59" t="s">
        <v>21</v>
      </c>
      <c r="J45" s="60" t="str">
        <f>$B$1&amp;4</f>
        <v>A4</v>
      </c>
    </row>
    <row r="46" spans="1:10" ht="18">
      <c r="A46" s="47">
        <v>16</v>
      </c>
      <c r="B46" s="51" t="str">
        <f>VLOOKUP(H46,'Lista Zespołów'!$A$4:$E$99,3,FALSE)</f>
        <v>MMKS MIŃSK MAZ. 1</v>
      </c>
      <c r="C46" s="54" t="s">
        <v>21</v>
      </c>
      <c r="D46" s="51" t="str">
        <f>VLOOKUP(J46,'Lista Zespołów'!$A$4:$E$99,3,FALSE)</f>
        <v>MOS WOLA 1</v>
      </c>
      <c r="F46" t="s">
        <v>22</v>
      </c>
      <c r="G46" s="47">
        <v>16</v>
      </c>
      <c r="H46" s="60" t="str">
        <f>$B$1&amp;2</f>
        <v>A2</v>
      </c>
      <c r="I46" s="59" t="s">
        <v>21</v>
      </c>
      <c r="J46" s="60" t="str">
        <f>$B$1&amp;3</f>
        <v>A3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MOS WOLA 1</v>
      </c>
      <c r="C48" s="52" t="s">
        <v>21</v>
      </c>
      <c r="D48" s="51" t="str">
        <f>VLOOKUP(J48,'Lista Zespołów'!$A$4:$E$99,3,FALSE)</f>
        <v>G-8 BIELANY 2</v>
      </c>
      <c r="F48" t="s">
        <v>22</v>
      </c>
      <c r="G48" s="47">
        <v>17</v>
      </c>
      <c r="H48" s="60" t="str">
        <f>$B$1&amp;3</f>
        <v>A3</v>
      </c>
      <c r="I48" s="59" t="s">
        <v>21</v>
      </c>
      <c r="J48" s="60" t="str">
        <f>$B$1&amp;8</f>
        <v>A8</v>
      </c>
    </row>
    <row r="49" spans="1:10" ht="18">
      <c r="A49" s="47">
        <v>18</v>
      </c>
      <c r="B49" s="51" t="str">
        <f>VLOOKUP(H49,'Lista Zespołów'!$A$4:$E$99,3,FALSE)</f>
        <v>PLAS WARSZAWA</v>
      </c>
      <c r="C49" s="54" t="s">
        <v>21</v>
      </c>
      <c r="D49" s="51" t="str">
        <f>VLOOKUP(J49,'Lista Zespołów'!$A$4:$E$99,3,FALSE)</f>
        <v>MMKS MIŃSK MAZ. 1</v>
      </c>
      <c r="F49" t="s">
        <v>22</v>
      </c>
      <c r="G49" s="47">
        <v>18</v>
      </c>
      <c r="H49" s="60" t="str">
        <f>$B$1&amp;4</f>
        <v>A4</v>
      </c>
      <c r="I49" s="59" t="s">
        <v>21</v>
      </c>
      <c r="J49" s="60" t="str">
        <f>$B$1&amp;2</f>
        <v>A2</v>
      </c>
    </row>
    <row r="50" spans="1:10" ht="18">
      <c r="A50" s="47">
        <v>19</v>
      </c>
      <c r="B50" s="51" t="str">
        <f>VLOOKUP(H50,'Lista Zespołów'!$A$4:$E$99,3,FALSE)</f>
        <v>TRÓJKA KOBYŁKA 1</v>
      </c>
      <c r="C50" s="54" t="s">
        <v>21</v>
      </c>
      <c r="D50" s="51" t="str">
        <f>VLOOKUP(J50,'Lista Zespołów'!$A$4:$E$99,3,FALSE)</f>
        <v>SASKA WARSZAWA 1</v>
      </c>
      <c r="F50" t="s">
        <v>22</v>
      </c>
      <c r="G50" s="47">
        <v>19</v>
      </c>
      <c r="H50" s="60" t="str">
        <f>$B$1&amp;5</f>
        <v>A5</v>
      </c>
      <c r="I50" s="59" t="s">
        <v>21</v>
      </c>
      <c r="J50" s="60" t="str">
        <f>$B$1&amp;1</f>
        <v>A1</v>
      </c>
    </row>
    <row r="51" spans="1:10" ht="18">
      <c r="A51" s="47">
        <v>20</v>
      </c>
      <c r="B51" s="51" t="str">
        <f>VLOOKUP(H51,'Lista Zespołów'!$A$4:$E$99,3,FALSE)</f>
        <v>UKS LESZNOWOLA 1</v>
      </c>
      <c r="C51" s="85" t="s">
        <v>21</v>
      </c>
      <c r="D51" s="51" t="str">
        <f>VLOOKUP(J51,'Lista Zespołów'!$A$4:$E$99,3,FALSE)</f>
        <v>MOS WOLA 4</v>
      </c>
      <c r="F51" t="s">
        <v>22</v>
      </c>
      <c r="G51" s="47">
        <v>20</v>
      </c>
      <c r="H51" s="60" t="str">
        <f>$B$1&amp;6</f>
        <v>A6</v>
      </c>
      <c r="I51" s="59" t="s">
        <v>21</v>
      </c>
      <c r="J51" s="60" t="str">
        <f>$B$1&amp;7</f>
        <v>A7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G-8 BIELANY 2</v>
      </c>
      <c r="C53" s="52" t="s">
        <v>21</v>
      </c>
      <c r="D53" s="51" t="str">
        <f>VLOOKUP(J53,'Lista Zespołów'!$A$4:$E$99,3,FALSE)</f>
        <v>MOS WOLA 4</v>
      </c>
      <c r="F53" t="s">
        <v>22</v>
      </c>
      <c r="G53" s="47">
        <v>21</v>
      </c>
      <c r="H53" s="60" t="str">
        <f>$B$1&amp;8</f>
        <v>A8</v>
      </c>
      <c r="I53" s="59" t="s">
        <v>21</v>
      </c>
      <c r="J53" s="60" t="str">
        <f>$B$1&amp;7</f>
        <v>A7</v>
      </c>
    </row>
    <row r="54" spans="1:10" ht="18">
      <c r="A54" s="47">
        <v>22</v>
      </c>
      <c r="B54" s="51" t="str">
        <f>VLOOKUP(H54,'Lista Zespołów'!$A$4:$E$99,3,FALSE)</f>
        <v>SASKA WARSZAWA 1</v>
      </c>
      <c r="C54" s="54" t="s">
        <v>21</v>
      </c>
      <c r="D54" s="51" t="str">
        <f>VLOOKUP(J54,'Lista Zespołów'!$A$4:$E$99,3,FALSE)</f>
        <v>UKS LESZNOWOLA 1</v>
      </c>
      <c r="F54" t="s">
        <v>22</v>
      </c>
      <c r="G54" s="47">
        <v>22</v>
      </c>
      <c r="H54" s="60" t="str">
        <f>$B$1&amp;1</f>
        <v>A1</v>
      </c>
      <c r="I54" s="59" t="s">
        <v>21</v>
      </c>
      <c r="J54" s="60" t="str">
        <f>$B$1&amp;6</f>
        <v>A6</v>
      </c>
    </row>
    <row r="55" spans="1:10" ht="18">
      <c r="A55" s="47">
        <v>23</v>
      </c>
      <c r="B55" s="51" t="str">
        <f>VLOOKUP(H55,'Lista Zespołów'!$A$4:$E$99,3,FALSE)</f>
        <v>MMKS MIŃSK MAZ. 1</v>
      </c>
      <c r="C55" s="54" t="s">
        <v>21</v>
      </c>
      <c r="D55" s="51" t="str">
        <f>VLOOKUP(J55,'Lista Zespołów'!$A$4:$E$99,3,FALSE)</f>
        <v>TRÓJKA KOBYŁKA 1</v>
      </c>
      <c r="F55" t="s">
        <v>22</v>
      </c>
      <c r="G55" s="47">
        <v>23</v>
      </c>
      <c r="H55" s="60" t="str">
        <f>$B$1&amp;2</f>
        <v>A2</v>
      </c>
      <c r="I55" s="59" t="s">
        <v>21</v>
      </c>
      <c r="J55" s="60" t="str">
        <f>$B$1&amp;5</f>
        <v>A5</v>
      </c>
    </row>
    <row r="56" spans="1:10" ht="18">
      <c r="A56" s="47">
        <v>24</v>
      </c>
      <c r="B56" s="51" t="str">
        <f>VLOOKUP(H56,'Lista Zespołów'!$A$4:$E$99,3,FALSE)</f>
        <v>MOS WOLA 1</v>
      </c>
      <c r="C56" s="85" t="s">
        <v>21</v>
      </c>
      <c r="D56" s="51" t="str">
        <f>VLOOKUP(J56,'Lista Zespołów'!$A$4:$E$99,3,FALSE)</f>
        <v>PLAS WARSZAWA</v>
      </c>
      <c r="F56" t="s">
        <v>22</v>
      </c>
      <c r="G56" s="47">
        <v>24</v>
      </c>
      <c r="H56" s="60" t="str">
        <f>$B$1&amp;3</f>
        <v>A3</v>
      </c>
      <c r="I56" s="59" t="s">
        <v>21</v>
      </c>
      <c r="J56" s="60" t="str">
        <f>$B$1&amp;4</f>
        <v>A4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PLAS WARSZAWA</v>
      </c>
      <c r="C58" s="52" t="s">
        <v>21</v>
      </c>
      <c r="D58" s="51" t="str">
        <f>VLOOKUP(J58,'Lista Zespołów'!$A$4:$E$99,3,FALSE)</f>
        <v>G-8 BIELANY 2</v>
      </c>
      <c r="F58" t="s">
        <v>22</v>
      </c>
      <c r="G58" s="47">
        <v>25</v>
      </c>
      <c r="H58" s="60" t="str">
        <f>$B$1&amp;4</f>
        <v>A4</v>
      </c>
      <c r="I58" s="59" t="s">
        <v>21</v>
      </c>
      <c r="J58" s="60" t="str">
        <f>$B$1&amp;8</f>
        <v>A8</v>
      </c>
    </row>
    <row r="59" spans="1:10" ht="18">
      <c r="A59" s="47">
        <v>26</v>
      </c>
      <c r="B59" s="51" t="str">
        <f>VLOOKUP(H59,'Lista Zespołów'!$A$4:$E$99,3,FALSE)</f>
        <v>TRÓJKA KOBYŁKA 1</v>
      </c>
      <c r="C59" s="54" t="s">
        <v>21</v>
      </c>
      <c r="D59" s="51" t="str">
        <f>VLOOKUP(J59,'Lista Zespołów'!$A$4:$E$99,3,FALSE)</f>
        <v>MOS WOLA 1</v>
      </c>
      <c r="F59" t="s">
        <v>22</v>
      </c>
      <c r="G59" s="47">
        <v>26</v>
      </c>
      <c r="H59" s="60" t="str">
        <f>$B$1&amp;5</f>
        <v>A5</v>
      </c>
      <c r="I59" s="59" t="s">
        <v>21</v>
      </c>
      <c r="J59" s="60" t="str">
        <f>$B$1&amp;3</f>
        <v>A3</v>
      </c>
    </row>
    <row r="60" spans="1:10" ht="18">
      <c r="A60" s="47">
        <v>27</v>
      </c>
      <c r="B60" s="51" t="str">
        <f>VLOOKUP(H60,'Lista Zespołów'!$A$4:$E$99,3,FALSE)</f>
        <v>UKS LESZNOWOLA 1</v>
      </c>
      <c r="C60" s="54" t="s">
        <v>21</v>
      </c>
      <c r="D60" s="51" t="str">
        <f>VLOOKUP(J60,'Lista Zespołów'!$A$4:$E$99,3,FALSE)</f>
        <v>MMKS MIŃSK MAZ. 1</v>
      </c>
      <c r="F60" t="s">
        <v>22</v>
      </c>
      <c r="G60" s="47">
        <v>27</v>
      </c>
      <c r="H60" s="60" t="str">
        <f>$B$1&amp;6</f>
        <v>A6</v>
      </c>
      <c r="I60" s="59" t="s">
        <v>21</v>
      </c>
      <c r="J60" s="60" t="str">
        <f>$B$1&amp;2</f>
        <v>A2</v>
      </c>
    </row>
    <row r="61" spans="1:10" ht="18">
      <c r="A61" s="47">
        <v>28</v>
      </c>
      <c r="B61" s="51" t="str">
        <f>VLOOKUP(H61,'Lista Zespołów'!$A$4:$E$99,3,FALSE)</f>
        <v>MOS WOLA 4</v>
      </c>
      <c r="C61" s="85" t="s">
        <v>21</v>
      </c>
      <c r="D61" s="51" t="str">
        <f>VLOOKUP(J61,'Lista Zespołów'!$A$4:$E$99,3,FALSE)</f>
        <v>SASKA WARSZAWA 1</v>
      </c>
      <c r="F61" t="s">
        <v>22</v>
      </c>
      <c r="G61" s="47">
        <v>28</v>
      </c>
      <c r="H61" s="60" t="str">
        <f>$B$1&amp;7</f>
        <v>A7</v>
      </c>
      <c r="I61" s="59" t="s">
        <v>21</v>
      </c>
      <c r="J61" s="60" t="str">
        <f>$B$1&amp;1</f>
        <v>A1</v>
      </c>
    </row>
  </sheetData>
  <protectedRanges>
    <protectedRange password="CF7A" sqref="C18:D18" name="Rozstęp1_1"/>
  </protectedRanges>
  <mergeCells count="20">
    <mergeCell ref="O15:P15"/>
    <mergeCell ref="O16:P16"/>
    <mergeCell ref="S16:T16"/>
    <mergeCell ref="S15:T15"/>
    <mergeCell ref="K3:L9"/>
    <mergeCell ref="C16:D16"/>
    <mergeCell ref="E16:F16"/>
    <mergeCell ref="G16:H16"/>
    <mergeCell ref="I16:J16"/>
    <mergeCell ref="A14:R14"/>
    <mergeCell ref="C15:D15"/>
    <mergeCell ref="E15:F15"/>
    <mergeCell ref="G15:H15"/>
    <mergeCell ref="I15:J15"/>
    <mergeCell ref="K15:L15"/>
    <mergeCell ref="Q15:R15"/>
    <mergeCell ref="Q16:R16"/>
    <mergeCell ref="K16:L16"/>
    <mergeCell ref="M15:N15"/>
    <mergeCell ref="M16:N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2"/>
  <sheetViews>
    <sheetView zoomScale="55" zoomScaleNormal="55" workbookViewId="0" topLeftCell="B67">
      <selection activeCell="M74" sqref="M74"/>
    </sheetView>
  </sheetViews>
  <sheetFormatPr defaultColWidth="9.140625" defaultRowHeight="15"/>
  <cols>
    <col min="1" max="1" width="11.28125" style="8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2" t="s">
        <v>23</v>
      </c>
      <c r="C1" s="3"/>
    </row>
    <row r="2" spans="1:3" ht="21">
      <c r="A2" s="4"/>
      <c r="B2" s="3"/>
      <c r="C2" s="3"/>
    </row>
    <row r="3" spans="1:7" ht="42.6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71" t="s">
        <v>35</v>
      </c>
      <c r="G3" s="71" t="s">
        <v>36</v>
      </c>
    </row>
    <row r="4" spans="1:5" ht="26.4" thickBot="1">
      <c r="A4" s="6" t="str">
        <f>'Lista Zespołów'!$D4&amp;'Lista Zespołów'!$E4</f>
        <v>A1</v>
      </c>
      <c r="B4" s="5">
        <v>1</v>
      </c>
      <c r="C4" s="87" t="s">
        <v>42</v>
      </c>
      <c r="D4" s="6" t="s">
        <v>6</v>
      </c>
      <c r="E4" s="6">
        <v>1</v>
      </c>
    </row>
    <row r="5" spans="1:5" ht="26.4" thickBot="1">
      <c r="A5" s="6" t="str">
        <f>'Lista Zespołów'!$D5&amp;'Lista Zespołów'!$E5</f>
        <v>A2</v>
      </c>
      <c r="B5" s="5">
        <v>2</v>
      </c>
      <c r="C5" s="88" t="s">
        <v>38</v>
      </c>
      <c r="D5" s="6" t="s">
        <v>6</v>
      </c>
      <c r="E5" s="6">
        <v>2</v>
      </c>
    </row>
    <row r="6" spans="1:5" ht="26.4" thickBot="1">
      <c r="A6" s="6" t="str">
        <f>'Lista Zespołów'!$D6&amp;'Lista Zespołów'!$E6</f>
        <v>A3</v>
      </c>
      <c r="B6" s="5">
        <v>3</v>
      </c>
      <c r="C6" s="88" t="s">
        <v>54</v>
      </c>
      <c r="D6" s="6" t="s">
        <v>6</v>
      </c>
      <c r="E6" s="6">
        <v>3</v>
      </c>
    </row>
    <row r="7" spans="1:5" ht="26.4" thickBot="1">
      <c r="A7" s="6" t="str">
        <f>'Lista Zespołów'!$D7&amp;'Lista Zespołów'!$E7</f>
        <v>A4</v>
      </c>
      <c r="B7" s="5">
        <v>4</v>
      </c>
      <c r="C7" s="88" t="s">
        <v>43</v>
      </c>
      <c r="D7" s="6" t="s">
        <v>6</v>
      </c>
      <c r="E7" s="6">
        <v>4</v>
      </c>
    </row>
    <row r="8" spans="1:5" ht="26.4" thickBot="1">
      <c r="A8" s="6" t="str">
        <f>'Lista Zespołów'!$D8&amp;'Lista Zespołów'!$E8</f>
        <v>A5</v>
      </c>
      <c r="B8" s="5">
        <v>5</v>
      </c>
      <c r="C8" s="88" t="s">
        <v>39</v>
      </c>
      <c r="D8" s="6" t="s">
        <v>6</v>
      </c>
      <c r="E8" s="6">
        <v>5</v>
      </c>
    </row>
    <row r="9" spans="1:5" ht="26.4" thickBot="1">
      <c r="A9" s="56" t="str">
        <f>'Lista Zespołów'!$D9&amp;'Lista Zespołów'!$E9</f>
        <v>A6</v>
      </c>
      <c r="B9" s="5">
        <v>6</v>
      </c>
      <c r="C9" s="88" t="s">
        <v>47</v>
      </c>
      <c r="D9" s="6" t="s">
        <v>6</v>
      </c>
      <c r="E9" s="56">
        <v>6</v>
      </c>
    </row>
    <row r="10" spans="1:5" ht="26.4" thickBot="1">
      <c r="A10" s="75" t="str">
        <f>'Lista Zespołów'!$D10&amp;'Lista Zespołów'!$E10</f>
        <v>A7</v>
      </c>
      <c r="B10" s="76">
        <v>7</v>
      </c>
      <c r="C10" s="88" t="s">
        <v>59</v>
      </c>
      <c r="D10" s="75" t="s">
        <v>6</v>
      </c>
      <c r="E10" s="75">
        <v>7</v>
      </c>
    </row>
    <row r="11" spans="1:5" ht="26.4" thickBot="1">
      <c r="A11" s="75" t="str">
        <f>'Lista Zespołów'!$D11&amp;'Lista Zespołów'!$E11</f>
        <v>A8</v>
      </c>
      <c r="B11" s="76">
        <v>8</v>
      </c>
      <c r="C11" s="88" t="s">
        <v>61</v>
      </c>
      <c r="D11" s="75" t="s">
        <v>6</v>
      </c>
      <c r="E11" s="75">
        <v>8</v>
      </c>
    </row>
    <row r="12" spans="1:7" ht="26.4" thickBot="1">
      <c r="A12" s="56" t="str">
        <f>'Lista Zespołów'!$D12&amp;'Lista Zespołów'!$E12</f>
        <v>B1</v>
      </c>
      <c r="B12" s="77">
        <v>9</v>
      </c>
      <c r="C12" s="87" t="s">
        <v>64</v>
      </c>
      <c r="D12" s="78" t="s">
        <v>5</v>
      </c>
      <c r="E12" s="78">
        <v>1</v>
      </c>
      <c r="F12" s="79"/>
      <c r="G12" s="79"/>
    </row>
    <row r="13" spans="1:5" ht="26.4" thickBot="1">
      <c r="A13" s="56" t="str">
        <f>'Lista Zespołów'!$D13&amp;'Lista Zespołów'!$E13</f>
        <v>B2</v>
      </c>
      <c r="B13" s="76">
        <v>10</v>
      </c>
      <c r="C13" s="88" t="s">
        <v>65</v>
      </c>
      <c r="D13" s="56" t="s">
        <v>5</v>
      </c>
      <c r="E13" s="56">
        <v>2</v>
      </c>
    </row>
    <row r="14" spans="1:5" ht="26.4" thickBot="1">
      <c r="A14" s="56" t="str">
        <f>'Lista Zespołów'!$D14&amp;'Lista Zespołów'!$E14</f>
        <v>B3</v>
      </c>
      <c r="B14" s="76">
        <v>11</v>
      </c>
      <c r="C14" s="88" t="s">
        <v>51</v>
      </c>
      <c r="D14" s="56" t="s">
        <v>5</v>
      </c>
      <c r="E14" s="56">
        <v>3</v>
      </c>
    </row>
    <row r="15" spans="1:5" ht="26.4" thickBot="1">
      <c r="A15" s="56" t="str">
        <f>'Lista Zespołów'!$D15&amp;'Lista Zespołów'!$E15</f>
        <v>B4</v>
      </c>
      <c r="B15" s="5">
        <v>12</v>
      </c>
      <c r="C15" s="88" t="s">
        <v>55</v>
      </c>
      <c r="D15" s="56" t="s">
        <v>5</v>
      </c>
      <c r="E15" s="56">
        <v>4</v>
      </c>
    </row>
    <row r="16" spans="1:5" ht="26.4" thickBot="1">
      <c r="A16" s="56" t="str">
        <f>'Lista Zespołów'!$D16&amp;'Lista Zespołów'!$E16</f>
        <v>B5</v>
      </c>
      <c r="B16" s="76">
        <v>13</v>
      </c>
      <c r="C16" s="88" t="s">
        <v>62</v>
      </c>
      <c r="D16" s="56" t="s">
        <v>5</v>
      </c>
      <c r="E16" s="56">
        <v>5</v>
      </c>
    </row>
    <row r="17" spans="1:5" ht="26.4" thickBot="1">
      <c r="A17" s="56" t="str">
        <f>'Lista Zespołów'!$D17&amp;'Lista Zespołów'!$E17</f>
        <v>B6</v>
      </c>
      <c r="B17" s="76">
        <v>14</v>
      </c>
      <c r="C17" s="88" t="s">
        <v>81</v>
      </c>
      <c r="D17" s="56" t="s">
        <v>5</v>
      </c>
      <c r="E17" s="56">
        <v>6</v>
      </c>
    </row>
    <row r="18" spans="1:5" ht="26.4" thickBot="1">
      <c r="A18" s="75" t="str">
        <f>'Lista Zespołów'!$D18&amp;'Lista Zespołów'!$E18</f>
        <v>B7</v>
      </c>
      <c r="B18" s="5">
        <v>15</v>
      </c>
      <c r="C18" s="88" t="s">
        <v>72</v>
      </c>
      <c r="D18" s="75" t="s">
        <v>5</v>
      </c>
      <c r="E18" s="75">
        <v>7</v>
      </c>
    </row>
    <row r="19" spans="1:5" ht="26.4" thickBot="1">
      <c r="A19" s="75" t="str">
        <f>'Lista Zespołów'!$D19&amp;'Lista Zespołów'!$E19</f>
        <v>B8</v>
      </c>
      <c r="B19" s="76">
        <v>16</v>
      </c>
      <c r="C19" s="88" t="s">
        <v>79</v>
      </c>
      <c r="D19" s="75" t="s">
        <v>5</v>
      </c>
      <c r="E19" s="75">
        <v>8</v>
      </c>
    </row>
    <row r="20" spans="1:7" ht="26.4" thickBot="1">
      <c r="A20" s="56" t="str">
        <f>'Lista Zespołów'!$D20&amp;'Lista Zespołów'!$E20</f>
        <v>C1</v>
      </c>
      <c r="B20" s="80">
        <v>17</v>
      </c>
      <c r="C20" s="87" t="s">
        <v>58</v>
      </c>
      <c r="D20" s="78" t="s">
        <v>4</v>
      </c>
      <c r="E20" s="78">
        <v>1</v>
      </c>
      <c r="F20" s="79"/>
      <c r="G20" s="79"/>
    </row>
    <row r="21" spans="1:5" ht="26.4" thickBot="1">
      <c r="A21" s="56" t="str">
        <f>'Lista Zespołów'!$D21&amp;'Lista Zespołów'!$E21</f>
        <v>C2</v>
      </c>
      <c r="B21" s="5">
        <v>18</v>
      </c>
      <c r="C21" s="88" t="s">
        <v>46</v>
      </c>
      <c r="D21" s="56" t="s">
        <v>4</v>
      </c>
      <c r="E21" s="56">
        <v>2</v>
      </c>
    </row>
    <row r="22" spans="1:5" ht="26.4" thickBot="1">
      <c r="A22" s="56" t="str">
        <f>'Lista Zespołów'!$D22&amp;'Lista Zespołów'!$E22</f>
        <v>C3</v>
      </c>
      <c r="B22" s="76">
        <v>19</v>
      </c>
      <c r="C22" s="88" t="s">
        <v>50</v>
      </c>
      <c r="D22" s="56" t="s">
        <v>4</v>
      </c>
      <c r="E22" s="56">
        <v>3</v>
      </c>
    </row>
    <row r="23" spans="1:5" ht="26.4" thickBot="1">
      <c r="A23" s="56" t="str">
        <f>'Lista Zespołów'!$D23&amp;'Lista Zespołów'!$E23</f>
        <v>C4</v>
      </c>
      <c r="B23" s="76">
        <v>20</v>
      </c>
      <c r="C23" s="88" t="s">
        <v>68</v>
      </c>
      <c r="D23" s="56" t="s">
        <v>4</v>
      </c>
      <c r="E23" s="56">
        <v>4</v>
      </c>
    </row>
    <row r="24" spans="1:5" ht="26.4" thickBot="1">
      <c r="A24" s="56" t="str">
        <f>'Lista Zespołów'!$D24&amp;'Lista Zespołów'!$E24</f>
        <v>C5</v>
      </c>
      <c r="B24" s="5">
        <v>21</v>
      </c>
      <c r="C24" s="88" t="s">
        <v>70</v>
      </c>
      <c r="D24" s="56" t="s">
        <v>4</v>
      </c>
      <c r="E24" s="56">
        <v>5</v>
      </c>
    </row>
    <row r="25" spans="1:5" ht="26.4" thickBot="1">
      <c r="A25" s="56" t="str">
        <f>'Lista Zespołów'!$D25&amp;'Lista Zespołów'!$E25</f>
        <v>C6</v>
      </c>
      <c r="B25" s="76">
        <v>22</v>
      </c>
      <c r="C25" s="88" t="s">
        <v>76</v>
      </c>
      <c r="D25" s="56" t="s">
        <v>4</v>
      </c>
      <c r="E25" s="56">
        <v>6</v>
      </c>
    </row>
    <row r="26" spans="1:5" ht="26.4" thickBot="1">
      <c r="A26" s="75" t="str">
        <f>'Lista Zespołów'!$D26&amp;'Lista Zespołów'!$E26</f>
        <v>C7</v>
      </c>
      <c r="B26" s="76">
        <v>23</v>
      </c>
      <c r="C26" s="88" t="s">
        <v>69</v>
      </c>
      <c r="D26" s="75" t="s">
        <v>4</v>
      </c>
      <c r="E26" s="75">
        <v>7</v>
      </c>
    </row>
    <row r="27" spans="1:5" ht="26.4" thickBot="1">
      <c r="A27" s="75" t="str">
        <f>'Lista Zespołów'!$D27&amp;'Lista Zespołów'!$E27</f>
        <v>C8</v>
      </c>
      <c r="B27" s="5">
        <v>24</v>
      </c>
      <c r="C27" s="88" t="s">
        <v>73</v>
      </c>
      <c r="D27" s="75" t="s">
        <v>4</v>
      </c>
      <c r="E27" s="75">
        <v>8</v>
      </c>
    </row>
    <row r="28" spans="1:7" ht="26.4" thickBot="1">
      <c r="A28" s="56" t="str">
        <f>'Lista Zespołów'!$D28&amp;'Lista Zespołów'!$E28</f>
        <v>D1</v>
      </c>
      <c r="B28" s="77">
        <v>25</v>
      </c>
      <c r="C28" s="87" t="s">
        <v>97</v>
      </c>
      <c r="D28" s="78" t="s">
        <v>3</v>
      </c>
      <c r="E28" s="78">
        <v>1</v>
      </c>
      <c r="F28" s="79"/>
      <c r="G28" s="79"/>
    </row>
    <row r="29" spans="1:5" ht="26.4" thickBot="1">
      <c r="A29" s="56" t="str">
        <f>'Lista Zespołów'!$D29&amp;'Lista Zespołów'!$E29</f>
        <v>D2</v>
      </c>
      <c r="B29" s="76">
        <v>26</v>
      </c>
      <c r="C29" s="88" t="s">
        <v>75</v>
      </c>
      <c r="D29" s="56" t="s">
        <v>3</v>
      </c>
      <c r="E29" s="56">
        <v>2</v>
      </c>
    </row>
    <row r="30" spans="1:5" ht="26.4" thickBot="1">
      <c r="A30" s="56" t="str">
        <f>'Lista Zespołów'!$D30&amp;'Lista Zespołów'!$E30</f>
        <v>D3</v>
      </c>
      <c r="B30" s="76">
        <v>27</v>
      </c>
      <c r="C30" s="88" t="s">
        <v>74</v>
      </c>
      <c r="D30" s="56" t="s">
        <v>3</v>
      </c>
      <c r="E30" s="56">
        <v>3</v>
      </c>
    </row>
    <row r="31" spans="1:5" ht="26.4" thickBot="1">
      <c r="A31" s="56" t="str">
        <f>'Lista Zespołów'!$D31&amp;'Lista Zespołów'!$E31</f>
        <v>D4</v>
      </c>
      <c r="B31" s="5">
        <v>28</v>
      </c>
      <c r="C31" s="88" t="s">
        <v>71</v>
      </c>
      <c r="D31" s="56" t="s">
        <v>3</v>
      </c>
      <c r="E31" s="56">
        <v>4</v>
      </c>
    </row>
    <row r="32" spans="1:5" ht="26.4" thickBot="1">
      <c r="A32" s="56" t="str">
        <f>'Lista Zespołów'!$D32&amp;'Lista Zespołów'!$E32</f>
        <v>D5</v>
      </c>
      <c r="B32" s="5">
        <v>29</v>
      </c>
      <c r="C32" s="88" t="s">
        <v>78</v>
      </c>
      <c r="D32" s="56" t="s">
        <v>3</v>
      </c>
      <c r="E32" s="56">
        <v>5</v>
      </c>
    </row>
    <row r="33" spans="1:5" ht="26.4" thickBot="1">
      <c r="A33" s="56" t="str">
        <f>'Lista Zespołów'!$D33&amp;'Lista Zespołów'!$E33</f>
        <v>D6</v>
      </c>
      <c r="B33" s="76">
        <v>30</v>
      </c>
      <c r="C33" s="88" t="s">
        <v>40</v>
      </c>
      <c r="D33" s="56" t="s">
        <v>3</v>
      </c>
      <c r="E33" s="56">
        <v>6</v>
      </c>
    </row>
    <row r="34" spans="1:5" ht="26.4" thickBot="1">
      <c r="A34" s="75" t="str">
        <f>'Lista Zespołów'!$D34&amp;'Lista Zespołów'!$E34</f>
        <v>D7</v>
      </c>
      <c r="B34" s="76">
        <v>31</v>
      </c>
      <c r="C34" s="88" t="s">
        <v>66</v>
      </c>
      <c r="D34" s="75" t="s">
        <v>3</v>
      </c>
      <c r="E34" s="75">
        <v>7</v>
      </c>
    </row>
    <row r="35" spans="1:5" ht="26.4" thickBot="1">
      <c r="A35" s="75" t="str">
        <f>'Lista Zespołów'!$D35&amp;'Lista Zespołów'!$E35</f>
        <v>D8</v>
      </c>
      <c r="B35" s="5">
        <v>32</v>
      </c>
      <c r="C35" s="88" t="s">
        <v>56</v>
      </c>
      <c r="D35" s="75" t="s">
        <v>3</v>
      </c>
      <c r="E35" s="75">
        <v>8</v>
      </c>
    </row>
    <row r="36" spans="1:7" ht="26.4" thickBot="1">
      <c r="A36" s="56" t="str">
        <f>'Lista Zespołów'!$D36&amp;'Lista Zespołów'!$E36</f>
        <v>E1</v>
      </c>
      <c r="B36" s="77">
        <v>33</v>
      </c>
      <c r="C36" s="90" t="s">
        <v>77</v>
      </c>
      <c r="D36" s="78" t="s">
        <v>24</v>
      </c>
      <c r="E36" s="78">
        <v>1</v>
      </c>
      <c r="F36" s="79"/>
      <c r="G36" s="79"/>
    </row>
    <row r="37" spans="1:5" ht="26.4" thickBot="1">
      <c r="A37" s="56" t="str">
        <f>'Lista Zespołów'!$D37&amp;'Lista Zespołów'!$E37</f>
        <v>E2</v>
      </c>
      <c r="B37" s="76">
        <v>34</v>
      </c>
      <c r="C37" s="90" t="s">
        <v>80</v>
      </c>
      <c r="D37" s="56" t="s">
        <v>24</v>
      </c>
      <c r="E37" s="56">
        <v>2</v>
      </c>
    </row>
    <row r="38" spans="1:5" ht="26.4" thickBot="1">
      <c r="A38" s="56" t="str">
        <f>'Lista Zespołów'!$D38&amp;'Lista Zespołów'!$E38</f>
        <v>E3</v>
      </c>
      <c r="B38" s="76">
        <v>35</v>
      </c>
      <c r="C38" s="90" t="s">
        <v>45</v>
      </c>
      <c r="D38" s="56" t="s">
        <v>24</v>
      </c>
      <c r="E38" s="56">
        <v>3</v>
      </c>
    </row>
    <row r="39" spans="1:5" ht="26.4" thickBot="1">
      <c r="A39" s="56" t="str">
        <f>'Lista Zespołów'!$D39&amp;'Lista Zespołów'!$E39</f>
        <v>E4</v>
      </c>
      <c r="B39" s="5">
        <v>36</v>
      </c>
      <c r="C39" s="90" t="s">
        <v>63</v>
      </c>
      <c r="D39" s="56" t="s">
        <v>24</v>
      </c>
      <c r="E39" s="56">
        <v>4</v>
      </c>
    </row>
    <row r="40" spans="1:5" ht="26.4" thickBot="1">
      <c r="A40" s="56" t="str">
        <f>'Lista Zespołów'!$D40&amp;'Lista Zespołów'!$E40</f>
        <v>E5</v>
      </c>
      <c r="B40" s="5">
        <v>37</v>
      </c>
      <c r="C40" s="90" t="s">
        <v>44</v>
      </c>
      <c r="D40" s="56" t="s">
        <v>24</v>
      </c>
      <c r="E40" s="56">
        <v>5</v>
      </c>
    </row>
    <row r="41" spans="1:5" ht="26.4" thickBot="1">
      <c r="A41" s="56" t="str">
        <f>'Lista Zespołów'!$D41&amp;'Lista Zespołów'!$E41</f>
        <v>E6</v>
      </c>
      <c r="B41" s="76">
        <v>38</v>
      </c>
      <c r="C41" s="90" t="s">
        <v>67</v>
      </c>
      <c r="D41" s="56" t="s">
        <v>24</v>
      </c>
      <c r="E41" s="56">
        <v>6</v>
      </c>
    </row>
    <row r="42" spans="1:5" ht="26.4" thickBot="1">
      <c r="A42" s="75" t="str">
        <f>'Lista Zespołów'!$D42&amp;'Lista Zespołów'!$E42</f>
        <v>E7</v>
      </c>
      <c r="B42" s="5">
        <v>39</v>
      </c>
      <c r="C42" s="90" t="s">
        <v>57</v>
      </c>
      <c r="D42" s="75" t="s">
        <v>24</v>
      </c>
      <c r="E42" s="75">
        <v>7</v>
      </c>
    </row>
    <row r="43" spans="1:5" ht="26.4" thickBot="1">
      <c r="A43" s="75" t="str">
        <f>'Lista Zespołów'!$D43&amp;'Lista Zespołów'!$E43</f>
        <v>E8</v>
      </c>
      <c r="B43" s="76">
        <v>40</v>
      </c>
      <c r="C43" s="102" t="s">
        <v>37</v>
      </c>
      <c r="D43" s="75" t="s">
        <v>24</v>
      </c>
      <c r="E43" s="75">
        <v>8</v>
      </c>
    </row>
    <row r="44" spans="1:7" ht="26.4" thickBot="1">
      <c r="A44" s="56" t="str">
        <f>'Lista Zespołów'!$D44&amp;'Lista Zespołów'!$E44</f>
        <v>F1</v>
      </c>
      <c r="B44" s="77">
        <v>41</v>
      </c>
      <c r="C44" s="89" t="s">
        <v>60</v>
      </c>
      <c r="D44" s="78" t="s">
        <v>25</v>
      </c>
      <c r="E44" s="78">
        <v>1</v>
      </c>
      <c r="F44" s="79"/>
      <c r="G44" s="79"/>
    </row>
    <row r="45" spans="1:5" ht="26.4" thickBot="1">
      <c r="A45" s="56" t="str">
        <f>'Lista Zespołów'!$D45&amp;'Lista Zespołów'!$E45</f>
        <v>F2</v>
      </c>
      <c r="B45" s="76">
        <v>42</v>
      </c>
      <c r="C45" s="90" t="s">
        <v>53</v>
      </c>
      <c r="D45" s="56" t="s">
        <v>25</v>
      </c>
      <c r="E45" s="56">
        <v>2</v>
      </c>
    </row>
    <row r="46" spans="1:5" ht="26.4" thickBot="1">
      <c r="A46" s="56" t="str">
        <f>'Lista Zespołów'!$D46&amp;'Lista Zespołów'!$E46</f>
        <v>F3</v>
      </c>
      <c r="B46" s="5">
        <v>43</v>
      </c>
      <c r="C46" s="90" t="s">
        <v>49</v>
      </c>
      <c r="D46" s="56" t="s">
        <v>25</v>
      </c>
      <c r="E46" s="56">
        <v>3</v>
      </c>
    </row>
    <row r="47" spans="1:5" ht="26.4" thickBot="1">
      <c r="A47" s="56" t="str">
        <f>'Lista Zespołów'!$D47&amp;'Lista Zespołów'!$E47</f>
        <v>F4</v>
      </c>
      <c r="B47" s="76">
        <v>44</v>
      </c>
      <c r="C47" s="90" t="s">
        <v>32</v>
      </c>
      <c r="D47" s="56" t="s">
        <v>25</v>
      </c>
      <c r="E47" s="56">
        <v>4</v>
      </c>
    </row>
    <row r="48" spans="1:5" ht="26.4" thickBot="1">
      <c r="A48" s="56" t="str">
        <f>'Lista Zespołów'!$D48&amp;'Lista Zespołów'!$E48</f>
        <v>F5</v>
      </c>
      <c r="B48" s="5">
        <v>45</v>
      </c>
      <c r="C48" s="90" t="s">
        <v>41</v>
      </c>
      <c r="D48" s="56" t="s">
        <v>25</v>
      </c>
      <c r="E48" s="56">
        <v>5</v>
      </c>
    </row>
    <row r="49" spans="1:5" ht="26.4" thickBot="1">
      <c r="A49" s="56" t="str">
        <f>'Lista Zespołów'!$D49&amp;'Lista Zespołów'!$E49</f>
        <v>F6</v>
      </c>
      <c r="B49" s="76">
        <v>46</v>
      </c>
      <c r="C49" s="90" t="s">
        <v>92</v>
      </c>
      <c r="D49" s="56" t="s">
        <v>25</v>
      </c>
      <c r="E49" s="56">
        <v>6</v>
      </c>
    </row>
    <row r="50" spans="1:5" ht="26.4" thickBot="1">
      <c r="A50" s="75" t="str">
        <f>'Lista Zespołów'!$D50&amp;'Lista Zespołów'!$E50</f>
        <v>F7</v>
      </c>
      <c r="B50" s="5">
        <v>48</v>
      </c>
      <c r="C50" s="90" t="s">
        <v>98</v>
      </c>
      <c r="D50" s="75" t="s">
        <v>25</v>
      </c>
      <c r="E50" s="75">
        <v>7</v>
      </c>
    </row>
    <row r="51" spans="1:7" ht="26.4" thickBot="1">
      <c r="A51" s="6" t="str">
        <f>'Lista Zespołów'!$D51&amp;'Lista Zespołów'!$E51</f>
        <v>F8</v>
      </c>
      <c r="B51" s="80">
        <v>49</v>
      </c>
      <c r="C51" s="89" t="s">
        <v>91</v>
      </c>
      <c r="D51" s="81" t="s">
        <v>25</v>
      </c>
      <c r="E51" s="81">
        <v>8</v>
      </c>
      <c r="F51" s="79"/>
      <c r="G51" s="79"/>
    </row>
    <row r="52" spans="1:5" ht="26.4" thickBot="1">
      <c r="A52" s="56" t="str">
        <f>'Lista Zespołów'!$D52&amp;'Lista Zespołów'!$E52</f>
        <v>G1</v>
      </c>
      <c r="B52" s="76">
        <v>50</v>
      </c>
      <c r="C52" s="90" t="s">
        <v>34</v>
      </c>
      <c r="D52" s="6" t="s">
        <v>26</v>
      </c>
      <c r="E52" s="56">
        <v>1</v>
      </c>
    </row>
    <row r="53" spans="1:5" ht="26.4" thickBot="1">
      <c r="A53" s="56" t="str">
        <f>'Lista Zespołów'!$D53&amp;'Lista Zespołów'!$E53</f>
        <v>G2</v>
      </c>
      <c r="B53" s="5">
        <v>51</v>
      </c>
      <c r="C53" s="90" t="s">
        <v>48</v>
      </c>
      <c r="D53" s="56" t="s">
        <v>26</v>
      </c>
      <c r="E53" s="56">
        <v>2</v>
      </c>
    </row>
    <row r="54" spans="1:5" ht="26.4" thickBot="1">
      <c r="A54" s="56" t="str">
        <f>'Lista Zespołów'!$D54&amp;'Lista Zespołów'!$E54</f>
        <v>G3</v>
      </c>
      <c r="B54" s="76">
        <v>52</v>
      </c>
      <c r="C54" s="90" t="s">
        <v>102</v>
      </c>
      <c r="D54" s="56" t="s">
        <v>26</v>
      </c>
      <c r="E54" s="56">
        <v>3</v>
      </c>
    </row>
    <row r="55" spans="1:5" ht="26.4" thickBot="1">
      <c r="A55" s="56" t="str">
        <f>'Lista Zespołów'!$D55&amp;'Lista Zespołów'!$E55</f>
        <v>G4</v>
      </c>
      <c r="B55" s="76">
        <v>53</v>
      </c>
      <c r="C55" s="90" t="s">
        <v>85</v>
      </c>
      <c r="D55" s="56" t="s">
        <v>26</v>
      </c>
      <c r="E55" s="56">
        <v>4</v>
      </c>
    </row>
    <row r="56" spans="1:5" ht="26.4" thickBot="1">
      <c r="A56" s="56" t="str">
        <f>'Lista Zespołów'!$D56&amp;'Lista Zespołów'!$E56</f>
        <v>G5</v>
      </c>
      <c r="B56" s="5">
        <v>54</v>
      </c>
      <c r="C56" s="90" t="s">
        <v>82</v>
      </c>
      <c r="D56" s="56" t="s">
        <v>26</v>
      </c>
      <c r="E56" s="56">
        <v>5</v>
      </c>
    </row>
    <row r="57" spans="1:5" ht="26.4" thickBot="1">
      <c r="A57" s="75" t="str">
        <f>'Lista Zespołów'!$D57&amp;'Lista Zespołów'!$E57</f>
        <v>G6</v>
      </c>
      <c r="B57" s="76">
        <v>55</v>
      </c>
      <c r="C57" s="90" t="s">
        <v>83</v>
      </c>
      <c r="D57" s="75" t="s">
        <v>26</v>
      </c>
      <c r="E57" s="56">
        <v>6</v>
      </c>
    </row>
    <row r="58" spans="1:5" ht="26.4" thickBot="1">
      <c r="A58" s="75" t="str">
        <f>'Lista Zespołów'!$D58&amp;'Lista Zespołów'!$E58</f>
        <v>G7</v>
      </c>
      <c r="B58" s="76">
        <v>56</v>
      </c>
      <c r="C58" s="90" t="s">
        <v>94</v>
      </c>
      <c r="D58" s="75" t="s">
        <v>26</v>
      </c>
      <c r="E58" s="56">
        <v>7</v>
      </c>
    </row>
    <row r="59" spans="1:5" ht="26.4" thickBot="1">
      <c r="A59" s="91" t="str">
        <f>'Lista Zespołów'!$D59&amp;'Lista Zespołów'!$E59</f>
        <v>G8</v>
      </c>
      <c r="B59" s="76">
        <v>57</v>
      </c>
      <c r="C59" s="103" t="s">
        <v>52</v>
      </c>
      <c r="D59" s="92" t="s">
        <v>26</v>
      </c>
      <c r="E59" s="91">
        <v>8</v>
      </c>
    </row>
    <row r="60" spans="1:7" ht="26.4" thickBot="1">
      <c r="A60" s="56" t="str">
        <f>'Lista Zespołów'!$D60&amp;'Lista Zespołów'!$E60</f>
        <v>H1</v>
      </c>
      <c r="B60" s="76">
        <v>58</v>
      </c>
      <c r="C60" s="89" t="s">
        <v>90</v>
      </c>
      <c r="D60" s="78" t="s">
        <v>27</v>
      </c>
      <c r="E60" s="78">
        <v>1</v>
      </c>
      <c r="F60" s="79"/>
      <c r="G60" s="79"/>
    </row>
    <row r="61" spans="1:5" ht="26.4" thickBot="1">
      <c r="A61" s="56" t="str">
        <f>'Lista Zespołów'!$D61&amp;'Lista Zespołów'!$E61</f>
        <v>H2</v>
      </c>
      <c r="B61" s="76">
        <v>59</v>
      </c>
      <c r="C61" s="90" t="s">
        <v>93</v>
      </c>
      <c r="D61" s="56" t="s">
        <v>27</v>
      </c>
      <c r="E61" s="56">
        <v>2</v>
      </c>
    </row>
    <row r="62" spans="1:5" ht="26.4" thickBot="1">
      <c r="A62" s="56" t="str">
        <f>'Lista Zespołów'!$D62&amp;'Lista Zespołów'!$E62</f>
        <v>H3</v>
      </c>
      <c r="B62" s="76">
        <v>60</v>
      </c>
      <c r="C62" s="90" t="s">
        <v>84</v>
      </c>
      <c r="D62" s="56" t="s">
        <v>27</v>
      </c>
      <c r="E62" s="56">
        <v>3</v>
      </c>
    </row>
    <row r="63" spans="1:5" ht="26.4" thickBot="1">
      <c r="A63" s="56" t="str">
        <f>'Lista Zespołów'!$D63&amp;'Lista Zespołów'!$E63</f>
        <v>H4</v>
      </c>
      <c r="B63" s="76">
        <v>61</v>
      </c>
      <c r="C63" s="90" t="s">
        <v>95</v>
      </c>
      <c r="D63" s="56" t="s">
        <v>27</v>
      </c>
      <c r="E63" s="56">
        <v>4</v>
      </c>
    </row>
    <row r="64" spans="1:5" ht="26.4" thickBot="1">
      <c r="A64" s="56" t="str">
        <f>'Lista Zespołów'!$D64&amp;'Lista Zespołów'!$E64</f>
        <v>H5</v>
      </c>
      <c r="B64" s="76">
        <v>62</v>
      </c>
      <c r="C64" s="90" t="s">
        <v>99</v>
      </c>
      <c r="D64" s="56" t="s">
        <v>27</v>
      </c>
      <c r="E64" s="56">
        <v>5</v>
      </c>
    </row>
    <row r="65" spans="1:5" ht="26.4" thickBot="1">
      <c r="A65" s="56" t="str">
        <f>'Lista Zespołów'!$D65&amp;'Lista Zespołów'!$E65</f>
        <v>H6</v>
      </c>
      <c r="B65" s="76">
        <v>63</v>
      </c>
      <c r="C65" s="90" t="s">
        <v>33</v>
      </c>
      <c r="D65" s="56" t="s">
        <v>27</v>
      </c>
      <c r="E65" s="56">
        <v>6</v>
      </c>
    </row>
    <row r="66" spans="1:5" ht="26.4" thickBot="1">
      <c r="A66" s="75" t="str">
        <f>'Lista Zespołów'!$D66&amp;'Lista Zespołów'!$E66</f>
        <v>H7</v>
      </c>
      <c r="B66" s="76">
        <v>64</v>
      </c>
      <c r="C66" s="90" t="s">
        <v>103</v>
      </c>
      <c r="D66" s="75" t="s">
        <v>27</v>
      </c>
      <c r="E66" s="75">
        <v>7</v>
      </c>
    </row>
    <row r="67" spans="1:5" ht="26.4" thickBot="1">
      <c r="A67" s="75" t="str">
        <f>'Lista Zespołów'!$D67&amp;'Lista Zespołów'!$E67</f>
        <v>H8</v>
      </c>
      <c r="B67" s="76">
        <v>65</v>
      </c>
      <c r="C67" s="90" t="s">
        <v>101</v>
      </c>
      <c r="D67" s="75" t="s">
        <v>27</v>
      </c>
      <c r="E67" s="75">
        <v>8</v>
      </c>
    </row>
    <row r="68" spans="1:7" ht="26.4" thickBot="1">
      <c r="A68" s="56" t="str">
        <f>'Lista Zespołów'!$D68&amp;'Lista Zespołów'!$E68</f>
        <v>I1</v>
      </c>
      <c r="B68" s="76">
        <v>66</v>
      </c>
      <c r="C68" s="89" t="s">
        <v>100</v>
      </c>
      <c r="D68" s="78" t="s">
        <v>28</v>
      </c>
      <c r="E68" s="78">
        <v>1</v>
      </c>
      <c r="F68" s="79"/>
      <c r="G68" s="79"/>
    </row>
    <row r="69" spans="1:5" ht="26.4" thickBot="1">
      <c r="A69" s="56" t="str">
        <f>'Lista Zespołów'!$D69&amp;'Lista Zespołów'!$E69</f>
        <v>I2</v>
      </c>
      <c r="B69" s="76">
        <v>67</v>
      </c>
      <c r="C69" s="90" t="s">
        <v>88</v>
      </c>
      <c r="D69" s="56" t="s">
        <v>28</v>
      </c>
      <c r="E69" s="56">
        <v>2</v>
      </c>
    </row>
    <row r="70" spans="1:5" ht="26.4" thickBot="1">
      <c r="A70" s="56" t="str">
        <f>'Lista Zespołów'!$D70&amp;'Lista Zespołów'!$E70</f>
        <v>I3</v>
      </c>
      <c r="B70" s="76">
        <v>68</v>
      </c>
      <c r="C70" s="90" t="s">
        <v>104</v>
      </c>
      <c r="D70" s="56" t="s">
        <v>28</v>
      </c>
      <c r="E70" s="56">
        <v>3</v>
      </c>
    </row>
    <row r="71" spans="1:5" ht="26.4" thickBot="1">
      <c r="A71" s="56" t="str">
        <f>'Lista Zespołów'!$D71&amp;'Lista Zespołów'!$E71</f>
        <v>I4</v>
      </c>
      <c r="B71" s="76">
        <v>69</v>
      </c>
      <c r="C71" s="90" t="s">
        <v>105</v>
      </c>
      <c r="D71" s="56" t="s">
        <v>28</v>
      </c>
      <c r="E71" s="56">
        <v>4</v>
      </c>
    </row>
    <row r="72" spans="1:5" ht="26.4" thickBot="1">
      <c r="A72" s="56" t="str">
        <f>'Lista Zespołów'!$D72&amp;'Lista Zespołów'!$E72</f>
        <v>I5</v>
      </c>
      <c r="B72" s="76">
        <v>70</v>
      </c>
      <c r="C72" s="90" t="s">
        <v>86</v>
      </c>
      <c r="D72" s="56" t="s">
        <v>28</v>
      </c>
      <c r="E72" s="56">
        <v>5</v>
      </c>
    </row>
    <row r="73" spans="1:5" ht="26.4" thickBot="1">
      <c r="A73" s="75" t="str">
        <f>'Lista Zespołów'!$D73&amp;'Lista Zespołów'!$E73</f>
        <v>I6</v>
      </c>
      <c r="B73" s="76">
        <v>71</v>
      </c>
      <c r="C73" s="90" t="s">
        <v>96</v>
      </c>
      <c r="D73" s="75" t="s">
        <v>28</v>
      </c>
      <c r="E73" s="75">
        <v>6</v>
      </c>
    </row>
    <row r="74" spans="1:5" ht="26.4" thickBot="1">
      <c r="A74" s="75" t="str">
        <f>'Lista Zespołów'!$D74&amp;'Lista Zespołów'!$E74</f>
        <v>I7</v>
      </c>
      <c r="B74" s="76">
        <v>72</v>
      </c>
      <c r="C74" s="90" t="s">
        <v>89</v>
      </c>
      <c r="D74" s="75" t="s">
        <v>28</v>
      </c>
      <c r="E74" s="75">
        <v>7</v>
      </c>
    </row>
    <row r="75" spans="1:5" ht="26.4" thickBot="1">
      <c r="A75" s="56" t="str">
        <f>'Lista Zespołów'!$D75&amp;'Lista Zespołów'!$E75</f>
        <v>I8</v>
      </c>
      <c r="B75" s="76">
        <v>73</v>
      </c>
      <c r="C75" s="90" t="s">
        <v>87</v>
      </c>
      <c r="D75" s="56" t="s">
        <v>28</v>
      </c>
      <c r="E75" s="56">
        <v>8</v>
      </c>
    </row>
    <row r="76" spans="1:7" ht="25.8">
      <c r="A76" s="56" t="str">
        <f>'Lista Zespołów'!$D76&amp;'Lista Zespołów'!$E76</f>
        <v>J1</v>
      </c>
      <c r="B76" s="76">
        <v>74</v>
      </c>
      <c r="C76" s="77"/>
      <c r="D76" s="78" t="s">
        <v>29</v>
      </c>
      <c r="E76" s="78">
        <v>1</v>
      </c>
      <c r="F76" s="79"/>
      <c r="G76" s="79"/>
    </row>
    <row r="77" spans="1:5" ht="25.8">
      <c r="A77" s="56" t="str">
        <f>'Lista Zespołów'!$D77&amp;'Lista Zespołów'!$E77</f>
        <v>J2</v>
      </c>
      <c r="B77" s="76">
        <v>75</v>
      </c>
      <c r="C77" s="5"/>
      <c r="D77" s="56" t="s">
        <v>29</v>
      </c>
      <c r="E77" s="56">
        <v>2</v>
      </c>
    </row>
    <row r="78" spans="1:5" ht="25.8">
      <c r="A78" s="56" t="str">
        <f>'Lista Zespołów'!$D78&amp;'Lista Zespołów'!$E78</f>
        <v>J3</v>
      </c>
      <c r="B78" s="76">
        <v>76</v>
      </c>
      <c r="C78" s="5"/>
      <c r="D78" s="56" t="s">
        <v>29</v>
      </c>
      <c r="E78" s="56">
        <v>3</v>
      </c>
    </row>
    <row r="79" spans="1:5" ht="25.8">
      <c r="A79" s="56" t="str">
        <f>'Lista Zespołów'!$D79&amp;'Lista Zespołów'!$E79</f>
        <v>J4</v>
      </c>
      <c r="B79" s="76">
        <v>77</v>
      </c>
      <c r="C79" s="5"/>
      <c r="D79" s="56" t="s">
        <v>29</v>
      </c>
      <c r="E79" s="56">
        <v>4</v>
      </c>
    </row>
    <row r="80" spans="1:5" ht="25.8">
      <c r="A80" s="56" t="str">
        <f>'Lista Zespołów'!$D80&amp;'Lista Zespołów'!$E80</f>
        <v>J5</v>
      </c>
      <c r="B80" s="76">
        <v>78</v>
      </c>
      <c r="C80" s="5"/>
      <c r="D80" s="56" t="s">
        <v>29</v>
      </c>
      <c r="E80" s="56">
        <v>5</v>
      </c>
    </row>
    <row r="81" spans="1:5" ht="25.8">
      <c r="A81" s="75" t="str">
        <f>'Lista Zespołów'!$D81&amp;'Lista Zespołów'!$E81</f>
        <v>J6</v>
      </c>
      <c r="B81" s="76">
        <v>79</v>
      </c>
      <c r="C81" s="5"/>
      <c r="D81" s="75" t="s">
        <v>29</v>
      </c>
      <c r="E81" s="75">
        <v>6</v>
      </c>
    </row>
    <row r="82" spans="1:5" ht="25.8">
      <c r="A82" s="75" t="str">
        <f>'Lista Zespołów'!$D82&amp;'Lista Zespołów'!$E82</f>
        <v>J7</v>
      </c>
      <c r="B82" s="76">
        <v>80</v>
      </c>
      <c r="C82" s="5"/>
      <c r="D82" s="75" t="s">
        <v>29</v>
      </c>
      <c r="E82" s="75">
        <v>7</v>
      </c>
    </row>
    <row r="83" spans="1:5" ht="25.8">
      <c r="A83" s="56" t="str">
        <f>'Lista Zespołów'!$D83&amp;'Lista Zespołów'!$E83</f>
        <v>J8</v>
      </c>
      <c r="B83" s="76">
        <v>81</v>
      </c>
      <c r="C83" s="5"/>
      <c r="D83" s="56" t="s">
        <v>29</v>
      </c>
      <c r="E83" s="56">
        <v>8</v>
      </c>
    </row>
    <row r="84" spans="1:7" ht="25.8">
      <c r="A84" s="56" t="str">
        <f>'Lista Zespołów'!$D84&amp;'Lista Zespołów'!$E84</f>
        <v>K1</v>
      </c>
      <c r="B84" s="76">
        <v>82</v>
      </c>
      <c r="C84" s="77"/>
      <c r="D84" s="78" t="s">
        <v>30</v>
      </c>
      <c r="E84" s="78">
        <v>1</v>
      </c>
      <c r="F84" s="79"/>
      <c r="G84" s="79"/>
    </row>
    <row r="85" spans="1:5" ht="25.8">
      <c r="A85" s="56" t="str">
        <f>'Lista Zespołów'!$D85&amp;'Lista Zespołów'!$E85</f>
        <v>K2</v>
      </c>
      <c r="B85" s="76">
        <v>83</v>
      </c>
      <c r="C85" s="5"/>
      <c r="D85" s="56" t="s">
        <v>30</v>
      </c>
      <c r="E85" s="56">
        <v>2</v>
      </c>
    </row>
    <row r="86" spans="1:5" ht="25.8">
      <c r="A86" s="56" t="str">
        <f>'Lista Zespołów'!$D86&amp;'Lista Zespołów'!$E86</f>
        <v>K3</v>
      </c>
      <c r="B86" s="76">
        <v>84</v>
      </c>
      <c r="C86" s="5"/>
      <c r="D86" s="56" t="s">
        <v>30</v>
      </c>
      <c r="E86" s="56">
        <v>3</v>
      </c>
    </row>
    <row r="87" spans="1:5" ht="25.8">
      <c r="A87" s="56" t="str">
        <f>'Lista Zespołów'!$D87&amp;'Lista Zespołów'!$E87</f>
        <v>K4</v>
      </c>
      <c r="B87" s="76">
        <v>85</v>
      </c>
      <c r="C87" s="5"/>
      <c r="D87" s="56" t="s">
        <v>30</v>
      </c>
      <c r="E87" s="56">
        <v>4</v>
      </c>
    </row>
    <row r="88" spans="1:5" ht="25.8">
      <c r="A88" s="56" t="str">
        <f>'Lista Zespołów'!$D88&amp;'Lista Zespołów'!$E88</f>
        <v>K5</v>
      </c>
      <c r="B88" s="76">
        <v>86</v>
      </c>
      <c r="C88" s="5"/>
      <c r="D88" s="56" t="s">
        <v>30</v>
      </c>
      <c r="E88" s="56">
        <v>5</v>
      </c>
    </row>
    <row r="89" spans="1:5" ht="25.8">
      <c r="A89" s="75" t="str">
        <f>'Lista Zespołów'!$D89&amp;'Lista Zespołów'!$E89</f>
        <v>K6</v>
      </c>
      <c r="B89" s="76">
        <v>87</v>
      </c>
      <c r="C89" s="5"/>
      <c r="D89" s="75" t="s">
        <v>30</v>
      </c>
      <c r="E89" s="75">
        <v>6</v>
      </c>
    </row>
    <row r="90" spans="1:5" ht="25.8">
      <c r="A90" s="75" t="str">
        <f>'Lista Zespołów'!$D90&amp;'Lista Zespołów'!$E90</f>
        <v>K7</v>
      </c>
      <c r="B90" s="76">
        <v>88</v>
      </c>
      <c r="C90" s="5"/>
      <c r="D90" s="75" t="s">
        <v>30</v>
      </c>
      <c r="E90" s="75">
        <v>7</v>
      </c>
    </row>
    <row r="91" spans="1:5" ht="25.8">
      <c r="A91" s="6" t="str">
        <f>'Lista Zespołów'!$D91&amp;'Lista Zespołów'!$E91</f>
        <v>K8</v>
      </c>
      <c r="B91" s="76">
        <v>88</v>
      </c>
      <c r="C91" s="5"/>
      <c r="D91" s="6" t="s">
        <v>30</v>
      </c>
      <c r="E91" s="6">
        <v>8</v>
      </c>
    </row>
    <row r="92" spans="1:7" ht="25.8">
      <c r="A92" s="6" t="str">
        <f>'Lista Zespołów'!$D92&amp;'Lista Zespołów'!$E92</f>
        <v>L1</v>
      </c>
      <c r="B92" s="77">
        <v>89</v>
      </c>
      <c r="C92" s="77"/>
      <c r="D92" s="81" t="s">
        <v>31</v>
      </c>
      <c r="E92" s="81">
        <v>1</v>
      </c>
      <c r="F92" s="79"/>
      <c r="G92" s="79"/>
    </row>
    <row r="93" spans="1:5" ht="25.8">
      <c r="A93" s="6" t="str">
        <f>'Lista Zespołów'!$D93&amp;'Lista Zespołów'!$E93</f>
        <v>L2</v>
      </c>
      <c r="B93" s="76">
        <v>90</v>
      </c>
      <c r="C93" s="5"/>
      <c r="D93" s="6" t="s">
        <v>31</v>
      </c>
      <c r="E93" s="6">
        <v>2</v>
      </c>
    </row>
    <row r="94" spans="1:5" ht="25.8">
      <c r="A94" s="6" t="str">
        <f>'Lista Zespołów'!$D94&amp;'Lista Zespołów'!$E94</f>
        <v>L3</v>
      </c>
      <c r="B94" s="76">
        <v>91</v>
      </c>
      <c r="C94" s="5"/>
      <c r="D94" s="6" t="s">
        <v>31</v>
      </c>
      <c r="E94" s="6">
        <v>3</v>
      </c>
    </row>
    <row r="95" spans="1:5" ht="25.8">
      <c r="A95" s="6" t="str">
        <f>'Lista Zespołów'!$D95&amp;'Lista Zespołów'!$E95</f>
        <v>L4</v>
      </c>
      <c r="B95" s="76">
        <v>92</v>
      </c>
      <c r="C95" s="5"/>
      <c r="D95" s="6" t="s">
        <v>31</v>
      </c>
      <c r="E95" s="6">
        <v>4</v>
      </c>
    </row>
    <row r="96" spans="1:5" ht="25.8">
      <c r="A96" s="6" t="str">
        <f>'Lista Zespołów'!$D96&amp;'Lista Zespołów'!$E96</f>
        <v>L5</v>
      </c>
      <c r="B96" s="5">
        <v>93</v>
      </c>
      <c r="C96" s="5"/>
      <c r="D96" s="6" t="s">
        <v>31</v>
      </c>
      <c r="E96" s="6">
        <v>5</v>
      </c>
    </row>
    <row r="97" spans="1:5" ht="25.8">
      <c r="A97" s="75" t="str">
        <f>'Lista Zespołów'!$D97&amp;'Lista Zespołów'!$E97</f>
        <v>L6</v>
      </c>
      <c r="B97" s="76">
        <v>94</v>
      </c>
      <c r="C97" s="5"/>
      <c r="D97" s="75" t="s">
        <v>31</v>
      </c>
      <c r="E97" s="75">
        <v>6</v>
      </c>
    </row>
    <row r="98" spans="1:5" ht="25.8">
      <c r="A98" s="75" t="str">
        <f>'Lista Zespołów'!$D98&amp;'Lista Zespołów'!$E98</f>
        <v>L7</v>
      </c>
      <c r="B98" s="76">
        <v>95</v>
      </c>
      <c r="C98" s="5"/>
      <c r="D98" s="75" t="s">
        <v>31</v>
      </c>
      <c r="E98" s="75">
        <v>7</v>
      </c>
    </row>
    <row r="99" spans="1:5" ht="25.8">
      <c r="A99" s="6" t="str">
        <f>'Lista Zespołów'!$D99&amp;'Lista Zespołów'!$E99</f>
        <v>L8</v>
      </c>
      <c r="B99" s="76">
        <v>96</v>
      </c>
      <c r="C99" s="5"/>
      <c r="D99" s="6" t="s">
        <v>31</v>
      </c>
      <c r="E99" s="6">
        <v>8</v>
      </c>
    </row>
    <row r="100" spans="1:5" ht="25.8">
      <c r="A100" s="6"/>
      <c r="B100" s="82"/>
      <c r="C100" s="74"/>
      <c r="D100" s="6"/>
      <c r="E100" s="6"/>
    </row>
    <row r="101" spans="1:5" ht="25.8">
      <c r="A101" s="6"/>
      <c r="B101" s="82"/>
      <c r="C101" s="74"/>
      <c r="D101" s="6"/>
      <c r="E101" s="6"/>
    </row>
    <row r="102" ht="15">
      <c r="A102"/>
    </row>
  </sheetData>
  <printOptions/>
  <pageMargins left="0.7" right="0.7" top="0.75" bottom="0.75" header="0.3" footer="0.3"/>
  <pageSetup fitToHeight="1" fitToWidth="1" horizontalDpi="600" verticalDpi="600" orientation="landscape" paperSize="9" scale="2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1"/>
  <sheetViews>
    <sheetView showGridLines="0" zoomScale="40" zoomScaleNormal="40" workbookViewId="0" topLeftCell="A1">
      <selection activeCell="B4" sqref="B4:J11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B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4" t="str">
        <f>_XLNM.CRITERIA</f>
        <v>B</v>
      </c>
      <c r="L3" s="105"/>
      <c r="M3" s="72"/>
      <c r="N3" s="72"/>
      <c r="O3" s="72"/>
      <c r="P3" s="72"/>
      <c r="Q3" s="50"/>
    </row>
    <row r="4" spans="1:17" ht="26.25" customHeight="1">
      <c r="A4" s="10">
        <v>1</v>
      </c>
      <c r="B4" s="13" t="s">
        <v>81</v>
      </c>
      <c r="C4" s="30">
        <v>12</v>
      </c>
      <c r="D4" s="86">
        <v>6</v>
      </c>
      <c r="E4" s="86">
        <v>1</v>
      </c>
      <c r="F4" s="31">
        <v>7</v>
      </c>
      <c r="G4" s="31">
        <v>109</v>
      </c>
      <c r="H4" s="31">
        <v>86</v>
      </c>
      <c r="I4" s="32">
        <v>1.2674418604651163</v>
      </c>
      <c r="J4" s="120">
        <v>100</v>
      </c>
      <c r="K4" s="105"/>
      <c r="L4" s="105"/>
      <c r="M4" s="72"/>
      <c r="N4" s="72"/>
      <c r="O4" s="72"/>
      <c r="P4" s="72"/>
      <c r="Q4" s="50"/>
    </row>
    <row r="5" spans="1:17" ht="26.25" customHeight="1">
      <c r="A5" s="12">
        <v>2</v>
      </c>
      <c r="B5" s="11" t="s">
        <v>72</v>
      </c>
      <c r="C5" s="33">
        <v>10</v>
      </c>
      <c r="D5" s="34">
        <v>5</v>
      </c>
      <c r="E5" s="34">
        <v>2</v>
      </c>
      <c r="F5" s="34">
        <v>7</v>
      </c>
      <c r="G5" s="34">
        <v>98</v>
      </c>
      <c r="H5" s="34">
        <v>73</v>
      </c>
      <c r="I5" s="35">
        <v>1.3424657534246576</v>
      </c>
      <c r="J5" s="121">
        <v>98</v>
      </c>
      <c r="K5" s="105"/>
      <c r="L5" s="105"/>
      <c r="M5" s="72"/>
      <c r="N5" s="72"/>
      <c r="O5" s="72"/>
      <c r="P5" s="72"/>
      <c r="Q5" s="50"/>
    </row>
    <row r="6" spans="1:17" ht="26.25" customHeight="1">
      <c r="A6" s="10">
        <v>3</v>
      </c>
      <c r="B6" s="11" t="s">
        <v>51</v>
      </c>
      <c r="C6" s="33">
        <v>8</v>
      </c>
      <c r="D6" s="34">
        <v>4</v>
      </c>
      <c r="E6" s="34">
        <v>3</v>
      </c>
      <c r="F6" s="34">
        <v>7</v>
      </c>
      <c r="G6" s="34">
        <v>93</v>
      </c>
      <c r="H6" s="34">
        <v>81</v>
      </c>
      <c r="I6" s="35">
        <v>1.1481481481481481</v>
      </c>
      <c r="J6" s="121">
        <v>96</v>
      </c>
      <c r="K6" s="105"/>
      <c r="L6" s="105"/>
      <c r="M6" s="72"/>
      <c r="N6" s="72"/>
      <c r="O6" s="72"/>
      <c r="P6" s="72"/>
      <c r="Q6" s="50"/>
    </row>
    <row r="7" spans="1:17" ht="26.25" customHeight="1">
      <c r="A7" s="12">
        <v>4</v>
      </c>
      <c r="B7" s="11" t="s">
        <v>62</v>
      </c>
      <c r="C7" s="33">
        <v>8</v>
      </c>
      <c r="D7" s="34">
        <v>4</v>
      </c>
      <c r="E7" s="34">
        <v>3</v>
      </c>
      <c r="F7" s="34">
        <v>7</v>
      </c>
      <c r="G7" s="34">
        <v>88</v>
      </c>
      <c r="H7" s="34">
        <v>84</v>
      </c>
      <c r="I7" s="35">
        <v>1.0476190476190477</v>
      </c>
      <c r="J7" s="121">
        <v>94</v>
      </c>
      <c r="K7" s="105"/>
      <c r="L7" s="105"/>
      <c r="M7" s="72"/>
      <c r="N7" s="72"/>
      <c r="O7" s="72"/>
      <c r="P7" s="72"/>
      <c r="Q7" s="50"/>
    </row>
    <row r="8" spans="1:17" ht="26.25" customHeight="1">
      <c r="A8" s="10">
        <v>5</v>
      </c>
      <c r="B8" s="13" t="s">
        <v>65</v>
      </c>
      <c r="C8" s="30">
        <v>6</v>
      </c>
      <c r="D8" s="86">
        <v>3</v>
      </c>
      <c r="E8" s="86">
        <v>4</v>
      </c>
      <c r="F8" s="31">
        <v>7</v>
      </c>
      <c r="G8" s="31">
        <v>89</v>
      </c>
      <c r="H8" s="31">
        <v>78</v>
      </c>
      <c r="I8" s="32">
        <v>1.141025641025641</v>
      </c>
      <c r="J8" s="121">
        <v>92</v>
      </c>
      <c r="K8" s="105"/>
      <c r="L8" s="105"/>
      <c r="M8" s="72"/>
      <c r="N8" s="72"/>
      <c r="O8" s="72"/>
      <c r="P8" s="72"/>
      <c r="Q8" s="50"/>
    </row>
    <row r="9" spans="1:17" ht="26.25" customHeight="1">
      <c r="A9" s="12">
        <v>6</v>
      </c>
      <c r="B9" s="11" t="s">
        <v>64</v>
      </c>
      <c r="C9" s="33">
        <v>6</v>
      </c>
      <c r="D9" s="34">
        <v>3</v>
      </c>
      <c r="E9" s="34">
        <v>4</v>
      </c>
      <c r="F9" s="34">
        <v>7</v>
      </c>
      <c r="G9" s="34">
        <v>80</v>
      </c>
      <c r="H9" s="34">
        <v>101</v>
      </c>
      <c r="I9" s="35">
        <v>0.7920792079207921</v>
      </c>
      <c r="J9" s="121">
        <v>90</v>
      </c>
      <c r="K9" s="105"/>
      <c r="L9" s="105"/>
      <c r="M9" s="72"/>
      <c r="N9" s="72"/>
      <c r="O9" s="72"/>
      <c r="P9" s="72"/>
      <c r="Q9" s="50"/>
    </row>
    <row r="10" spans="1:17" ht="26.25" customHeight="1">
      <c r="A10" s="10">
        <v>7</v>
      </c>
      <c r="B10" s="13" t="s">
        <v>55</v>
      </c>
      <c r="C10" s="30">
        <v>4</v>
      </c>
      <c r="D10" s="86">
        <v>2</v>
      </c>
      <c r="E10" s="86">
        <v>5</v>
      </c>
      <c r="F10" s="31">
        <v>7</v>
      </c>
      <c r="G10" s="31">
        <v>77</v>
      </c>
      <c r="H10" s="31">
        <v>93</v>
      </c>
      <c r="I10" s="32">
        <v>0.8279569892473119</v>
      </c>
      <c r="J10" s="121">
        <v>88</v>
      </c>
      <c r="K10" s="72"/>
      <c r="L10" s="72"/>
      <c r="M10" s="72"/>
      <c r="N10" s="72"/>
      <c r="O10" s="72"/>
      <c r="P10" s="72"/>
      <c r="Q10" s="50"/>
    </row>
    <row r="11" spans="1:17" ht="26.25" customHeight="1">
      <c r="A11" s="12">
        <v>8</v>
      </c>
      <c r="B11" s="13" t="s">
        <v>79</v>
      </c>
      <c r="C11" s="30">
        <v>2</v>
      </c>
      <c r="D11" s="86">
        <v>1</v>
      </c>
      <c r="E11" s="86">
        <v>6</v>
      </c>
      <c r="F11" s="31">
        <v>7</v>
      </c>
      <c r="G11" s="31">
        <v>66</v>
      </c>
      <c r="H11" s="31">
        <v>104</v>
      </c>
      <c r="I11" s="32">
        <v>0.6346153846153846</v>
      </c>
      <c r="J11" s="121">
        <v>86</v>
      </c>
      <c r="K11" s="72"/>
      <c r="L11" s="72"/>
      <c r="M11" s="72"/>
      <c r="N11" s="72"/>
      <c r="O11" s="72"/>
      <c r="P11" s="72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B</v>
      </c>
      <c r="D13" s="2"/>
    </row>
    <row r="14" spans="1:18" ht="18.75" customHeight="1" thickBot="1">
      <c r="A14" s="108" t="s">
        <v>17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20" ht="25.8">
      <c r="A15" s="14" t="s">
        <v>9</v>
      </c>
      <c r="B15" s="16"/>
      <c r="C15" s="110">
        <v>1</v>
      </c>
      <c r="D15" s="111"/>
      <c r="E15" s="110">
        <v>2</v>
      </c>
      <c r="F15" s="111"/>
      <c r="G15" s="110">
        <v>3</v>
      </c>
      <c r="H15" s="111"/>
      <c r="I15" s="110">
        <v>4</v>
      </c>
      <c r="J15" s="111"/>
      <c r="K15" s="110">
        <v>5</v>
      </c>
      <c r="L15" s="111"/>
      <c r="M15" s="112">
        <v>6</v>
      </c>
      <c r="N15" s="113"/>
      <c r="O15" s="112">
        <v>7</v>
      </c>
      <c r="P15" s="113"/>
      <c r="Q15" s="112">
        <v>8</v>
      </c>
      <c r="R15" s="113"/>
      <c r="S15" s="112"/>
      <c r="T15" s="113"/>
    </row>
    <row r="16" spans="1:20" ht="51.75" customHeight="1" thickBot="1">
      <c r="A16" s="15"/>
      <c r="B16" s="62" t="s">
        <v>1</v>
      </c>
      <c r="C16" s="106" t="str">
        <f>VLOOKUP($B$1&amp;C15,'Lista Zespołów'!$A$4:$E$99,3,FALSE)</f>
        <v>METRO WARSZAWA 1</v>
      </c>
      <c r="D16" s="107"/>
      <c r="E16" s="106" t="str">
        <f>VLOOKUP($B$1&amp;E15,'Lista Zespołów'!$A$4:$E$99,3,FALSE)</f>
        <v>OLIMP OSTROŁĘKA 1</v>
      </c>
      <c r="F16" s="107"/>
      <c r="G16" s="106" t="str">
        <f>VLOOKUP($B$1&amp;G15,'Lista Zespołów'!$A$4:$E$99,3,FALSE)</f>
        <v>ISKRA WARSZAWA 1</v>
      </c>
      <c r="H16" s="107"/>
      <c r="I16" s="106" t="str">
        <f>VLOOKUP($B$1&amp;I15,'Lista Zespołów'!$A$4:$E$99,3,FALSE)</f>
        <v>METRO WARSZAWA 2</v>
      </c>
      <c r="J16" s="107"/>
      <c r="K16" s="114" t="str">
        <f>VLOOKUP($B$1&amp;K15,'Lista Zespołów'!$A$4:$E$99,3,FALSE)</f>
        <v>G-8 BIELANY 1</v>
      </c>
      <c r="L16" s="115"/>
      <c r="M16" s="106" t="str">
        <f>VLOOKUP($B$1&amp;M15,'Lista Zespołów'!$A$4:$E$99,3,FALSE)</f>
        <v>OLIMP TŁUSZCZ 2</v>
      </c>
      <c r="N16" s="107"/>
      <c r="O16" s="106" t="str">
        <f>VLOOKUP($B$1&amp;O15,'Lista Zespołów'!$A$4:$E$99,3,FALSE)</f>
        <v>TRÓJKA KOBYŁKA 2</v>
      </c>
      <c r="P16" s="107"/>
      <c r="Q16" s="106" t="str">
        <f>VLOOKUP($B$1&amp;Q15,'Lista Zespołów'!$A$4:$E$99,3,FALSE)</f>
        <v>WTS WARKA</v>
      </c>
      <c r="R16" s="107"/>
      <c r="S16" s="116"/>
      <c r="T16" s="117"/>
    </row>
    <row r="17" spans="1:20" ht="73.5" customHeight="1" thickBot="1">
      <c r="A17" s="63">
        <v>1</v>
      </c>
      <c r="B17" s="69" t="str">
        <f>VLOOKUP($B$1&amp;A17,'Lista Zespołów'!$A$4:$E$99,3,FALSE)</f>
        <v>METRO WARSZAWA 1</v>
      </c>
      <c r="C17" s="22" t="s">
        <v>16</v>
      </c>
      <c r="D17" s="23" t="s">
        <v>16</v>
      </c>
      <c r="E17" s="17">
        <v>5</v>
      </c>
      <c r="F17" s="27">
        <v>15</v>
      </c>
      <c r="G17" s="17">
        <v>15</v>
      </c>
      <c r="H17" s="27">
        <v>12</v>
      </c>
      <c r="I17" s="17">
        <v>15</v>
      </c>
      <c r="J17" s="27">
        <v>12</v>
      </c>
      <c r="K17" s="17">
        <v>7</v>
      </c>
      <c r="L17" s="27">
        <v>15</v>
      </c>
      <c r="M17" s="17">
        <v>18</v>
      </c>
      <c r="N17" s="27">
        <v>20</v>
      </c>
      <c r="O17" s="17">
        <v>5</v>
      </c>
      <c r="P17" s="27">
        <v>15</v>
      </c>
      <c r="Q17" s="17">
        <v>15</v>
      </c>
      <c r="R17" s="27">
        <v>12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OLIMP OSTROŁĘKA 1</v>
      </c>
      <c r="C18" s="66">
        <f>IF(F17="","",F17)</f>
        <v>15</v>
      </c>
      <c r="D18" s="67">
        <f>IF(E17="","",E17)</f>
        <v>5</v>
      </c>
      <c r="E18" s="24" t="s">
        <v>16</v>
      </c>
      <c r="F18" s="25" t="s">
        <v>16</v>
      </c>
      <c r="G18" s="21">
        <v>12</v>
      </c>
      <c r="H18" s="28">
        <v>15</v>
      </c>
      <c r="I18" s="21">
        <v>10</v>
      </c>
      <c r="J18" s="28">
        <v>15</v>
      </c>
      <c r="K18" s="21">
        <v>15</v>
      </c>
      <c r="L18" s="28">
        <v>8</v>
      </c>
      <c r="M18" s="21">
        <v>11</v>
      </c>
      <c r="N18" s="28">
        <v>15</v>
      </c>
      <c r="O18" s="21">
        <v>11</v>
      </c>
      <c r="P18" s="28">
        <v>15</v>
      </c>
      <c r="Q18" s="21">
        <v>15</v>
      </c>
      <c r="R18" s="28">
        <v>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ISKRA WARSZAWA 1</v>
      </c>
      <c r="C19" s="65">
        <f>IF(H17="","",H17)</f>
        <v>12</v>
      </c>
      <c r="D19" s="68">
        <f>IF(G17="","",G17)</f>
        <v>15</v>
      </c>
      <c r="E19" s="65">
        <f>IF(H18="","",H18)</f>
        <v>15</v>
      </c>
      <c r="F19" s="68">
        <f>IF(G18="","",G18)</f>
        <v>12</v>
      </c>
      <c r="G19" s="26" t="s">
        <v>16</v>
      </c>
      <c r="H19" s="23" t="s">
        <v>16</v>
      </c>
      <c r="I19" s="17">
        <v>15</v>
      </c>
      <c r="J19" s="27">
        <v>6</v>
      </c>
      <c r="K19" s="17">
        <v>15</v>
      </c>
      <c r="L19" s="27">
        <v>9</v>
      </c>
      <c r="M19" s="17">
        <v>13</v>
      </c>
      <c r="N19" s="27">
        <v>15</v>
      </c>
      <c r="O19" s="17">
        <v>8</v>
      </c>
      <c r="P19" s="27">
        <v>15</v>
      </c>
      <c r="Q19" s="17">
        <v>15</v>
      </c>
      <c r="R19" s="27">
        <v>9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METRO WARSZAWA 2</v>
      </c>
      <c r="C20" s="66">
        <f>IF(J17="","",J17)</f>
        <v>12</v>
      </c>
      <c r="D20" s="67">
        <f>IF(I17="","",I17)</f>
        <v>15</v>
      </c>
      <c r="E20" s="66">
        <f>IF(J18="","",J18)</f>
        <v>15</v>
      </c>
      <c r="F20" s="67">
        <f>IF(I18="","",I18)</f>
        <v>10</v>
      </c>
      <c r="G20" s="66">
        <f>IF(J19="","",J19)</f>
        <v>6</v>
      </c>
      <c r="H20" s="67">
        <f>IF(I19="","",I19)</f>
        <v>15</v>
      </c>
      <c r="I20" s="24" t="s">
        <v>16</v>
      </c>
      <c r="J20" s="25" t="s">
        <v>16</v>
      </c>
      <c r="K20" s="21">
        <v>13</v>
      </c>
      <c r="L20" s="28">
        <v>15</v>
      </c>
      <c r="M20" s="21">
        <v>5</v>
      </c>
      <c r="N20" s="28">
        <v>15</v>
      </c>
      <c r="O20" s="21">
        <v>11</v>
      </c>
      <c r="P20" s="28">
        <v>15</v>
      </c>
      <c r="Q20" s="21">
        <v>15</v>
      </c>
      <c r="R20" s="28">
        <v>8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G-8 BIELANY 1</v>
      </c>
      <c r="C21" s="66">
        <f>IF(L17="","",L17)</f>
        <v>15</v>
      </c>
      <c r="D21" s="67">
        <f>IF(K17="","",K17)</f>
        <v>7</v>
      </c>
      <c r="E21" s="66">
        <f>IF(L18="","",L18)</f>
        <v>8</v>
      </c>
      <c r="F21" s="67">
        <f>IF(K18="","",K18)</f>
        <v>15</v>
      </c>
      <c r="G21" s="66">
        <f>IF(L19="","",L19)</f>
        <v>9</v>
      </c>
      <c r="H21" s="67">
        <f>IF(K19="","",K19)</f>
        <v>15</v>
      </c>
      <c r="I21" s="66">
        <f>IF(L20="","",L20)</f>
        <v>15</v>
      </c>
      <c r="J21" s="67">
        <f>IF(K20="","",K20)</f>
        <v>13</v>
      </c>
      <c r="K21" s="24" t="s">
        <v>16</v>
      </c>
      <c r="L21" s="55" t="s">
        <v>16</v>
      </c>
      <c r="M21" s="17">
        <v>11</v>
      </c>
      <c r="N21" s="27">
        <v>15</v>
      </c>
      <c r="O21" s="17">
        <v>15</v>
      </c>
      <c r="P21" s="27">
        <v>11</v>
      </c>
      <c r="Q21" s="17">
        <v>15</v>
      </c>
      <c r="R21" s="27">
        <v>8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OLIMP TŁUSZCZ 2</v>
      </c>
      <c r="C22" s="66">
        <f>IF(N17="","",N17)</f>
        <v>20</v>
      </c>
      <c r="D22" s="67">
        <f>IF(M17="","",M17)</f>
        <v>18</v>
      </c>
      <c r="E22" s="66">
        <f>IF(N18="","",N18)</f>
        <v>15</v>
      </c>
      <c r="F22" s="67">
        <f>IF(M18="","",M18)</f>
        <v>11</v>
      </c>
      <c r="G22" s="66">
        <f>IF(N19="","",N19)</f>
        <v>15</v>
      </c>
      <c r="H22" s="67">
        <f>IF(M19="","",M19)</f>
        <v>13</v>
      </c>
      <c r="I22" s="66">
        <f>IF(N20="","",N20)</f>
        <v>15</v>
      </c>
      <c r="J22" s="67">
        <f>IF(M20="","",M20)</f>
        <v>5</v>
      </c>
      <c r="K22" s="66">
        <f>IF(N21="","",N21)</f>
        <v>15</v>
      </c>
      <c r="L22" s="67">
        <f>IF(M21="","",M21)</f>
        <v>11</v>
      </c>
      <c r="M22" s="24" t="s">
        <v>16</v>
      </c>
      <c r="N22" s="55" t="s">
        <v>16</v>
      </c>
      <c r="O22" s="21">
        <v>15</v>
      </c>
      <c r="P22" s="28">
        <v>12</v>
      </c>
      <c r="Q22" s="21">
        <v>14</v>
      </c>
      <c r="R22" s="28">
        <v>16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TRÓJKA KOBYŁKA 2</v>
      </c>
      <c r="C23" s="66">
        <f>IF(P17="","",P17)</f>
        <v>15</v>
      </c>
      <c r="D23" s="67">
        <f>IF(O17="","",O17)</f>
        <v>5</v>
      </c>
      <c r="E23" s="66">
        <f>IF(P18="","",P18)</f>
        <v>15</v>
      </c>
      <c r="F23" s="67">
        <f>IF(O18="","",O18)</f>
        <v>11</v>
      </c>
      <c r="G23" s="66">
        <f>IF(P19="","",P19)</f>
        <v>15</v>
      </c>
      <c r="H23" s="67">
        <f>IF(O19="","",O19)</f>
        <v>8</v>
      </c>
      <c r="I23" s="66">
        <f>IF(P20="","",P20)</f>
        <v>15</v>
      </c>
      <c r="J23" s="67">
        <f>IF(O20="","",O20)</f>
        <v>11</v>
      </c>
      <c r="K23" s="66">
        <f>IF(P21="","",P21)</f>
        <v>11</v>
      </c>
      <c r="L23" s="67">
        <f>IF(O21="","",O21)</f>
        <v>15</v>
      </c>
      <c r="M23" s="66">
        <f>IF(P22="","",P22)</f>
        <v>12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3">
        <v>8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WTS WARKA</v>
      </c>
      <c r="C24" s="66">
        <f>IF(R17="","",R17)</f>
        <v>12</v>
      </c>
      <c r="D24" s="67">
        <f>IF(Q17="","",Q17)</f>
        <v>15</v>
      </c>
      <c r="E24" s="66">
        <f>IF(R18="","",R18)</f>
        <v>5</v>
      </c>
      <c r="F24" s="67">
        <f>IF(Q18="","",Q18)</f>
        <v>15</v>
      </c>
      <c r="G24" s="66">
        <f>IF(R19="","",R19)</f>
        <v>9</v>
      </c>
      <c r="H24" s="67">
        <f>IF(Q19="","",Q19)</f>
        <v>15</v>
      </c>
      <c r="I24" s="66">
        <f>IF(R20="","",R20)</f>
        <v>8</v>
      </c>
      <c r="J24" s="67">
        <f>IF(Q20="","",Q20)</f>
        <v>15</v>
      </c>
      <c r="K24" s="66">
        <f>IF(R21="","",R21)</f>
        <v>8</v>
      </c>
      <c r="L24" s="67">
        <f>IF(Q21="","",Q21)</f>
        <v>15</v>
      </c>
      <c r="M24" s="66">
        <f>IF(R22="","",R22)</f>
        <v>16</v>
      </c>
      <c r="N24" s="67">
        <f>IF(Q22="","",Q22)</f>
        <v>14</v>
      </c>
      <c r="O24" s="66">
        <f>IF(R23="","",R23)</f>
        <v>8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METRO WARSZAWA 1</v>
      </c>
      <c r="C28" s="52" t="s">
        <v>21</v>
      </c>
      <c r="D28" s="51" t="str">
        <f>VLOOKUP(J28,'Lista Zespołów'!$A$4:$E$99,3,FALSE)</f>
        <v>WTS WARKA</v>
      </c>
      <c r="F28" t="s">
        <v>22</v>
      </c>
      <c r="G28" s="57">
        <v>1</v>
      </c>
      <c r="H28" s="58" t="str">
        <f>$B$1&amp;1</f>
        <v>B1</v>
      </c>
      <c r="I28" s="59" t="s">
        <v>21</v>
      </c>
      <c r="J28" s="58" t="str">
        <f>$B$1&amp;8</f>
        <v>B8</v>
      </c>
    </row>
    <row r="29" spans="1:10" ht="17.4">
      <c r="A29" s="47">
        <v>2</v>
      </c>
      <c r="B29" s="51" t="str">
        <f>VLOOKUP(H29,'Lista Zespołów'!$A$4:$E$99,3,FALSE)</f>
        <v>OLIMP OSTROŁĘKA 1</v>
      </c>
      <c r="C29" s="52" t="s">
        <v>21</v>
      </c>
      <c r="D29" s="51" t="str">
        <f>VLOOKUP(J29,'Lista Zespołów'!$A$4:$E$99,3,FALSE)</f>
        <v>TRÓJKA KOBYŁKA 2</v>
      </c>
      <c r="F29" t="s">
        <v>22</v>
      </c>
      <c r="G29" s="57">
        <v>2</v>
      </c>
      <c r="H29" s="58" t="str">
        <f>$B$1&amp;2</f>
        <v>B2</v>
      </c>
      <c r="I29" s="59" t="s">
        <v>21</v>
      </c>
      <c r="J29" s="58" t="str">
        <f>$B$1&amp;7</f>
        <v>B7</v>
      </c>
    </row>
    <row r="30" spans="1:10" ht="17.4">
      <c r="A30" s="47">
        <v>3</v>
      </c>
      <c r="B30" s="51" t="str">
        <f>VLOOKUP(H30,'Lista Zespołów'!$A$4:$E$99,3,FALSE)</f>
        <v>ISKRA WARSZAWA 1</v>
      </c>
      <c r="C30" s="52" t="s">
        <v>21</v>
      </c>
      <c r="D30" s="51" t="str">
        <f>VLOOKUP(J30,'Lista Zespołów'!$A$4:$E$99,3,FALSE)</f>
        <v>OLIMP TŁUSZCZ 2</v>
      </c>
      <c r="F30" t="s">
        <v>22</v>
      </c>
      <c r="G30" s="57">
        <v>3</v>
      </c>
      <c r="H30" s="58" t="str">
        <f>$B$1&amp;3</f>
        <v>B3</v>
      </c>
      <c r="I30" s="59" t="s">
        <v>21</v>
      </c>
      <c r="J30" s="60" t="str">
        <f>$B$1&amp;6</f>
        <v>B6</v>
      </c>
    </row>
    <row r="31" spans="1:10" ht="17.4">
      <c r="A31" s="47">
        <v>4</v>
      </c>
      <c r="B31" s="51" t="str">
        <f>VLOOKUP(H31,'Lista Zespołów'!$A$4:$E$99,3,FALSE)</f>
        <v>METRO WARSZAWA 2</v>
      </c>
      <c r="C31" s="52" t="s">
        <v>21</v>
      </c>
      <c r="D31" s="51" t="str">
        <f>VLOOKUP(J31,'Lista Zespołów'!$A$4:$E$99,3,FALSE)</f>
        <v>G-8 BIELANY 1</v>
      </c>
      <c r="F31" t="s">
        <v>22</v>
      </c>
      <c r="G31" s="57">
        <v>4</v>
      </c>
      <c r="H31" s="58" t="str">
        <f>$B$1&amp;4</f>
        <v>B4</v>
      </c>
      <c r="I31" s="59" t="s">
        <v>21</v>
      </c>
      <c r="J31" s="60" t="str">
        <f>$B$1&amp;5</f>
        <v>B5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WTS WARKA</v>
      </c>
      <c r="C33" s="52" t="s">
        <v>21</v>
      </c>
      <c r="D33" s="51" t="str">
        <f>VLOOKUP(J33,'Lista Zespołów'!$A$4:$E$99,3,FALSE)</f>
        <v>G-8 BIELANY 1</v>
      </c>
      <c r="F33" t="s">
        <v>22</v>
      </c>
      <c r="G33" s="47">
        <v>5</v>
      </c>
      <c r="H33" s="58" t="str">
        <f>$B$1&amp;8</f>
        <v>B8</v>
      </c>
      <c r="I33" s="59" t="s">
        <v>21</v>
      </c>
      <c r="J33" s="58" t="str">
        <f>$B$1&amp;5</f>
        <v>B5</v>
      </c>
    </row>
    <row r="34" spans="1:10" ht="17.4">
      <c r="A34" s="47">
        <v>6</v>
      </c>
      <c r="B34" s="51" t="str">
        <f>VLOOKUP(H34,'Lista Zespołów'!$A$4:$E$99,3,FALSE)</f>
        <v>OLIMP TŁUSZCZ 2</v>
      </c>
      <c r="C34" s="52" t="s">
        <v>21</v>
      </c>
      <c r="D34" s="51" t="str">
        <f>VLOOKUP(J34,'Lista Zespołów'!$A$4:$E$99,3,FALSE)</f>
        <v>METRO WARSZAWA 2</v>
      </c>
      <c r="F34" t="s">
        <v>22</v>
      </c>
      <c r="G34" s="47">
        <v>6</v>
      </c>
      <c r="H34" s="58" t="str">
        <f>$B$1&amp;6</f>
        <v>B6</v>
      </c>
      <c r="I34" s="59" t="s">
        <v>21</v>
      </c>
      <c r="J34" s="58" t="str">
        <f>$B$1&amp;4</f>
        <v>B4</v>
      </c>
    </row>
    <row r="35" spans="1:10" ht="17.4">
      <c r="A35" s="47">
        <v>7</v>
      </c>
      <c r="B35" s="51" t="str">
        <f>VLOOKUP(H35,'Lista Zespołów'!$A$4:$E$99,3,FALSE)</f>
        <v>TRÓJKA KOBYŁKA 2</v>
      </c>
      <c r="C35" s="52" t="s">
        <v>21</v>
      </c>
      <c r="D35" s="51" t="str">
        <f>VLOOKUP(J35,'Lista Zespołów'!$A$4:$E$99,3,FALSE)</f>
        <v>ISKRA WARSZAWA 1</v>
      </c>
      <c r="F35" t="s">
        <v>22</v>
      </c>
      <c r="G35" s="47">
        <v>7</v>
      </c>
      <c r="H35" s="60" t="str">
        <f>$B$1&amp;7</f>
        <v>B7</v>
      </c>
      <c r="I35" s="59" t="s">
        <v>21</v>
      </c>
      <c r="J35" s="60" t="str">
        <f>$B$1&amp;3</f>
        <v>B3</v>
      </c>
    </row>
    <row r="36" spans="1:10" ht="17.4">
      <c r="A36" s="47">
        <v>8</v>
      </c>
      <c r="B36" s="51" t="str">
        <f>VLOOKUP(H36,'Lista Zespołów'!$A$4:$E$99,3,FALSE)</f>
        <v>METRO WARSZAWA 1</v>
      </c>
      <c r="C36" s="52" t="s">
        <v>21</v>
      </c>
      <c r="D36" s="51" t="str">
        <f>VLOOKUP(J36,'Lista Zespołów'!$A$4:$E$99,3,FALSE)</f>
        <v>OLIMP OSTROŁĘKA 1</v>
      </c>
      <c r="F36" t="s">
        <v>22</v>
      </c>
      <c r="G36" s="47">
        <v>8</v>
      </c>
      <c r="H36" s="60" t="str">
        <f>$B$1&amp;1</f>
        <v>B1</v>
      </c>
      <c r="I36" s="59" t="s">
        <v>21</v>
      </c>
      <c r="J36" s="60" t="str">
        <f>$B$1&amp;2</f>
        <v>B2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OLIMP OSTROŁĘKA 1</v>
      </c>
      <c r="C38" s="52" t="s">
        <v>21</v>
      </c>
      <c r="D38" s="51" t="str">
        <f>VLOOKUP(J38,'Lista Zespołów'!$A$4:$E$99,3,FALSE)</f>
        <v>WTS WARKA</v>
      </c>
      <c r="F38" t="s">
        <v>22</v>
      </c>
      <c r="G38" s="47">
        <v>9</v>
      </c>
      <c r="H38" s="58" t="str">
        <f>$B$1&amp;2</f>
        <v>B2</v>
      </c>
      <c r="I38" s="59" t="s">
        <v>21</v>
      </c>
      <c r="J38" s="58" t="str">
        <f>$B$1&amp;8</f>
        <v>B8</v>
      </c>
    </row>
    <row r="39" spans="1:10" ht="17.4">
      <c r="A39" s="47">
        <v>10</v>
      </c>
      <c r="B39" s="51" t="str">
        <f>VLOOKUP(H39,'Lista Zespołów'!$A$4:$E$99,3,FALSE)</f>
        <v>ISKRA WARSZAWA 1</v>
      </c>
      <c r="C39" s="52" t="s">
        <v>21</v>
      </c>
      <c r="D39" s="51" t="str">
        <f>VLOOKUP(J39,'Lista Zespołów'!$A$4:$E$99,3,FALSE)</f>
        <v>METRO WARSZAWA 1</v>
      </c>
      <c r="F39" t="s">
        <v>22</v>
      </c>
      <c r="G39" s="47">
        <v>10</v>
      </c>
      <c r="H39" s="58" t="str">
        <f>$B$1&amp;3</f>
        <v>B3</v>
      </c>
      <c r="I39" s="59" t="s">
        <v>21</v>
      </c>
      <c r="J39" s="58" t="str">
        <f>$B$1&amp;1</f>
        <v>B1</v>
      </c>
    </row>
    <row r="40" spans="1:10" ht="17.4">
      <c r="A40" s="47">
        <v>11</v>
      </c>
      <c r="B40" s="51" t="str">
        <f>VLOOKUP(H40,'Lista Zespołów'!$A$4:$E$99,3,FALSE)</f>
        <v>METRO WARSZAWA 2</v>
      </c>
      <c r="C40" s="52" t="s">
        <v>21</v>
      </c>
      <c r="D40" s="51" t="str">
        <f>VLOOKUP(J40,'Lista Zespołów'!$A$4:$E$99,3,FALSE)</f>
        <v>TRÓJKA KOBYŁKA 2</v>
      </c>
      <c r="F40" t="s">
        <v>22</v>
      </c>
      <c r="G40" s="47">
        <v>11</v>
      </c>
      <c r="H40" s="60" t="str">
        <f>$B$1&amp;4</f>
        <v>B4</v>
      </c>
      <c r="I40" s="59" t="s">
        <v>21</v>
      </c>
      <c r="J40" s="60" t="str">
        <f>$B$1&amp;7</f>
        <v>B7</v>
      </c>
    </row>
    <row r="41" spans="1:10" ht="17.4">
      <c r="A41" s="47">
        <v>12</v>
      </c>
      <c r="B41" s="51" t="str">
        <f>VLOOKUP(H41,'Lista Zespołów'!$A$4:$E$99,3,FALSE)</f>
        <v>G-8 BIELANY 1</v>
      </c>
      <c r="C41" s="52" t="s">
        <v>21</v>
      </c>
      <c r="D41" s="51" t="str">
        <f>VLOOKUP(J41,'Lista Zespołów'!$A$4:$E$99,3,FALSE)</f>
        <v>OLIMP TŁUSZCZ 2</v>
      </c>
      <c r="F41" t="s">
        <v>22</v>
      </c>
      <c r="G41" s="47">
        <v>12</v>
      </c>
      <c r="H41" s="60" t="str">
        <f>$B$1&amp;5</f>
        <v>B5</v>
      </c>
      <c r="I41" s="59" t="s">
        <v>21</v>
      </c>
      <c r="J41" s="60" t="str">
        <f>$B$1&amp;6</f>
        <v>B6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WTS WARKA</v>
      </c>
      <c r="C43" s="52" t="s">
        <v>21</v>
      </c>
      <c r="D43" s="51" t="str">
        <f>VLOOKUP(J43,'Lista Zespołów'!$A$4:$E$99,3,FALSE)</f>
        <v>OLIMP TŁUSZCZ 2</v>
      </c>
      <c r="F43" t="s">
        <v>22</v>
      </c>
      <c r="G43" s="47">
        <v>13</v>
      </c>
      <c r="H43" s="60" t="str">
        <f>$B$1&amp;8</f>
        <v>B8</v>
      </c>
      <c r="I43" s="59" t="s">
        <v>21</v>
      </c>
      <c r="J43" s="60" t="str">
        <f>$B$1&amp;6</f>
        <v>B6</v>
      </c>
    </row>
    <row r="44" spans="1:10" ht="17.4">
      <c r="A44" s="47">
        <v>14</v>
      </c>
      <c r="B44" s="51" t="str">
        <f>VLOOKUP(H44,'Lista Zespołów'!$A$4:$E$99,3,FALSE)</f>
        <v>TRÓJKA KOBYŁKA 2</v>
      </c>
      <c r="C44" s="52" t="s">
        <v>21</v>
      </c>
      <c r="D44" s="51" t="str">
        <f>VLOOKUP(J44,'Lista Zespołów'!$A$4:$E$99,3,FALSE)</f>
        <v>G-8 BIELANY 1</v>
      </c>
      <c r="F44" t="s">
        <v>22</v>
      </c>
      <c r="G44" s="47">
        <v>14</v>
      </c>
      <c r="H44" s="60" t="str">
        <f>$B$1&amp;7</f>
        <v>B7</v>
      </c>
      <c r="I44" s="59" t="s">
        <v>21</v>
      </c>
      <c r="J44" s="60" t="str">
        <f>$B$1&amp;5</f>
        <v>B5</v>
      </c>
    </row>
    <row r="45" spans="1:10" ht="18">
      <c r="A45" s="47">
        <v>15</v>
      </c>
      <c r="B45" s="51" t="str">
        <f>VLOOKUP(H45,'Lista Zespołów'!$A$4:$E$99,3,FALSE)</f>
        <v>METRO WARSZAWA 1</v>
      </c>
      <c r="C45" s="54" t="s">
        <v>21</v>
      </c>
      <c r="D45" s="51" t="str">
        <f>VLOOKUP(J45,'Lista Zespołów'!$A$4:$E$99,3,FALSE)</f>
        <v>METRO WARSZAWA 2</v>
      </c>
      <c r="F45" t="s">
        <v>22</v>
      </c>
      <c r="G45" s="47">
        <v>15</v>
      </c>
      <c r="H45" s="60" t="str">
        <f>$B$1&amp;1</f>
        <v>B1</v>
      </c>
      <c r="I45" s="59" t="s">
        <v>21</v>
      </c>
      <c r="J45" s="60" t="str">
        <f>$B$1&amp;4</f>
        <v>B4</v>
      </c>
    </row>
    <row r="46" spans="1:10" ht="18">
      <c r="A46" s="47">
        <v>16</v>
      </c>
      <c r="B46" s="51" t="str">
        <f>VLOOKUP(H46,'Lista Zespołów'!$A$4:$E$99,3,FALSE)</f>
        <v>OLIMP OSTROŁĘKA 1</v>
      </c>
      <c r="C46" s="54" t="s">
        <v>21</v>
      </c>
      <c r="D46" s="51" t="str">
        <f>VLOOKUP(J46,'Lista Zespołów'!$A$4:$E$99,3,FALSE)</f>
        <v>ISKRA WARSZAWA 1</v>
      </c>
      <c r="F46" t="s">
        <v>22</v>
      </c>
      <c r="G46" s="47">
        <v>16</v>
      </c>
      <c r="H46" s="60" t="str">
        <f>$B$1&amp;2</f>
        <v>B2</v>
      </c>
      <c r="I46" s="59" t="s">
        <v>21</v>
      </c>
      <c r="J46" s="60" t="str">
        <f>$B$1&amp;3</f>
        <v>B3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ISKRA WARSZAWA 1</v>
      </c>
      <c r="C48" s="52" t="s">
        <v>21</v>
      </c>
      <c r="D48" s="51" t="str">
        <f>VLOOKUP(J48,'Lista Zespołów'!$A$4:$E$99,3,FALSE)</f>
        <v>WTS WARKA</v>
      </c>
      <c r="F48" t="s">
        <v>22</v>
      </c>
      <c r="G48" s="47">
        <v>17</v>
      </c>
      <c r="H48" s="60" t="str">
        <f>$B$1&amp;3</f>
        <v>B3</v>
      </c>
      <c r="I48" s="59" t="s">
        <v>21</v>
      </c>
      <c r="J48" s="60" t="str">
        <f>$B$1&amp;8</f>
        <v>B8</v>
      </c>
    </row>
    <row r="49" spans="1:10" ht="18">
      <c r="A49" s="47">
        <v>18</v>
      </c>
      <c r="B49" s="51" t="str">
        <f>VLOOKUP(H49,'Lista Zespołów'!$A$4:$E$99,3,FALSE)</f>
        <v>METRO WARSZAWA 2</v>
      </c>
      <c r="C49" s="54" t="s">
        <v>21</v>
      </c>
      <c r="D49" s="51" t="str">
        <f>VLOOKUP(J49,'Lista Zespołów'!$A$4:$E$99,3,FALSE)</f>
        <v>OLIMP OSTROŁĘKA 1</v>
      </c>
      <c r="F49" t="s">
        <v>22</v>
      </c>
      <c r="G49" s="47">
        <v>18</v>
      </c>
      <c r="H49" s="60" t="str">
        <f>$B$1&amp;4</f>
        <v>B4</v>
      </c>
      <c r="I49" s="59" t="s">
        <v>21</v>
      </c>
      <c r="J49" s="60" t="str">
        <f>$B$1&amp;2</f>
        <v>B2</v>
      </c>
    </row>
    <row r="50" spans="1:10" ht="18">
      <c r="A50" s="47">
        <v>19</v>
      </c>
      <c r="B50" s="51" t="str">
        <f>VLOOKUP(H50,'Lista Zespołów'!$A$4:$E$99,3,FALSE)</f>
        <v>G-8 BIELANY 1</v>
      </c>
      <c r="C50" s="54" t="s">
        <v>21</v>
      </c>
      <c r="D50" s="51" t="str">
        <f>VLOOKUP(J50,'Lista Zespołów'!$A$4:$E$99,3,FALSE)</f>
        <v>METRO WARSZAWA 1</v>
      </c>
      <c r="F50" t="s">
        <v>22</v>
      </c>
      <c r="G50" s="47">
        <v>19</v>
      </c>
      <c r="H50" s="60" t="str">
        <f>$B$1&amp;5</f>
        <v>B5</v>
      </c>
      <c r="I50" s="59" t="s">
        <v>21</v>
      </c>
      <c r="J50" s="60" t="str">
        <f>$B$1&amp;1</f>
        <v>B1</v>
      </c>
    </row>
    <row r="51" spans="1:10" ht="18">
      <c r="A51" s="47">
        <v>20</v>
      </c>
      <c r="B51" s="51" t="str">
        <f>VLOOKUP(H51,'Lista Zespołów'!$A$4:$E$99,3,FALSE)</f>
        <v>OLIMP TŁUSZCZ 2</v>
      </c>
      <c r="C51" s="85" t="s">
        <v>21</v>
      </c>
      <c r="D51" s="51" t="str">
        <f>VLOOKUP(J51,'Lista Zespołów'!$A$4:$E$99,3,FALSE)</f>
        <v>TRÓJKA KOBYŁKA 2</v>
      </c>
      <c r="F51" t="s">
        <v>22</v>
      </c>
      <c r="G51" s="47">
        <v>20</v>
      </c>
      <c r="H51" s="60" t="str">
        <f>$B$1&amp;6</f>
        <v>B6</v>
      </c>
      <c r="I51" s="59" t="s">
        <v>21</v>
      </c>
      <c r="J51" s="60" t="str">
        <f>$B$1&amp;7</f>
        <v>B7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WTS WARKA</v>
      </c>
      <c r="C53" s="52" t="s">
        <v>21</v>
      </c>
      <c r="D53" s="51" t="str">
        <f>VLOOKUP(J53,'Lista Zespołów'!$A$4:$E$99,3,FALSE)</f>
        <v>TRÓJKA KOBYŁKA 2</v>
      </c>
      <c r="F53" t="s">
        <v>22</v>
      </c>
      <c r="G53" s="47">
        <v>21</v>
      </c>
      <c r="H53" s="60" t="str">
        <f>$B$1&amp;8</f>
        <v>B8</v>
      </c>
      <c r="I53" s="59" t="s">
        <v>21</v>
      </c>
      <c r="J53" s="60" t="str">
        <f>$B$1&amp;7</f>
        <v>B7</v>
      </c>
    </row>
    <row r="54" spans="1:10" ht="18">
      <c r="A54" s="47">
        <v>22</v>
      </c>
      <c r="B54" s="51" t="str">
        <f>VLOOKUP(H54,'Lista Zespołów'!$A$4:$E$99,3,FALSE)</f>
        <v>METRO WARSZAWA 1</v>
      </c>
      <c r="C54" s="54" t="s">
        <v>21</v>
      </c>
      <c r="D54" s="51" t="str">
        <f>VLOOKUP(J54,'Lista Zespołów'!$A$4:$E$99,3,FALSE)</f>
        <v>OLIMP TŁUSZCZ 2</v>
      </c>
      <c r="F54" t="s">
        <v>22</v>
      </c>
      <c r="G54" s="47">
        <v>22</v>
      </c>
      <c r="H54" s="60" t="str">
        <f>$B$1&amp;1</f>
        <v>B1</v>
      </c>
      <c r="I54" s="59" t="s">
        <v>21</v>
      </c>
      <c r="J54" s="60" t="str">
        <f>$B$1&amp;6</f>
        <v>B6</v>
      </c>
    </row>
    <row r="55" spans="1:10" ht="18">
      <c r="A55" s="47">
        <v>23</v>
      </c>
      <c r="B55" s="51" t="str">
        <f>VLOOKUP(H55,'Lista Zespołów'!$A$4:$E$99,3,FALSE)</f>
        <v>OLIMP OSTROŁĘKA 1</v>
      </c>
      <c r="C55" s="54" t="s">
        <v>21</v>
      </c>
      <c r="D55" s="51" t="str">
        <f>VLOOKUP(J55,'Lista Zespołów'!$A$4:$E$99,3,FALSE)</f>
        <v>G-8 BIELANY 1</v>
      </c>
      <c r="F55" t="s">
        <v>22</v>
      </c>
      <c r="G55" s="47">
        <v>23</v>
      </c>
      <c r="H55" s="60" t="str">
        <f>$B$1&amp;2</f>
        <v>B2</v>
      </c>
      <c r="I55" s="59" t="s">
        <v>21</v>
      </c>
      <c r="J55" s="60" t="str">
        <f>$B$1&amp;5</f>
        <v>B5</v>
      </c>
    </row>
    <row r="56" spans="1:10" ht="18">
      <c r="A56" s="47">
        <v>24</v>
      </c>
      <c r="B56" s="51" t="str">
        <f>VLOOKUP(H56,'Lista Zespołów'!$A$4:$E$99,3,FALSE)</f>
        <v>ISKRA WARSZAWA 1</v>
      </c>
      <c r="C56" s="85" t="s">
        <v>21</v>
      </c>
      <c r="D56" s="51" t="str">
        <f>VLOOKUP(J56,'Lista Zespołów'!$A$4:$E$99,3,FALSE)</f>
        <v>METRO WARSZAWA 2</v>
      </c>
      <c r="F56" t="s">
        <v>22</v>
      </c>
      <c r="G56" s="47">
        <v>24</v>
      </c>
      <c r="H56" s="60" t="str">
        <f>$B$1&amp;3</f>
        <v>B3</v>
      </c>
      <c r="I56" s="59" t="s">
        <v>21</v>
      </c>
      <c r="J56" s="60" t="str">
        <f>$B$1&amp;4</f>
        <v>B4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METRO WARSZAWA 2</v>
      </c>
      <c r="C58" s="52" t="s">
        <v>21</v>
      </c>
      <c r="D58" s="51" t="str">
        <f>VLOOKUP(J58,'Lista Zespołów'!$A$4:$E$99,3,FALSE)</f>
        <v>WTS WARKA</v>
      </c>
      <c r="F58" t="s">
        <v>22</v>
      </c>
      <c r="G58" s="47">
        <v>25</v>
      </c>
      <c r="H58" s="60" t="str">
        <f>$B$1&amp;4</f>
        <v>B4</v>
      </c>
      <c r="I58" s="59" t="s">
        <v>21</v>
      </c>
      <c r="J58" s="60" t="str">
        <f>$B$1&amp;8</f>
        <v>B8</v>
      </c>
    </row>
    <row r="59" spans="1:10" ht="18">
      <c r="A59" s="47">
        <v>26</v>
      </c>
      <c r="B59" s="51" t="str">
        <f>VLOOKUP(H59,'Lista Zespołów'!$A$4:$E$99,3,FALSE)</f>
        <v>G-8 BIELANY 1</v>
      </c>
      <c r="C59" s="54" t="s">
        <v>21</v>
      </c>
      <c r="D59" s="51" t="str">
        <f>VLOOKUP(J59,'Lista Zespołów'!$A$4:$E$99,3,FALSE)</f>
        <v>ISKRA WARSZAWA 1</v>
      </c>
      <c r="F59" t="s">
        <v>22</v>
      </c>
      <c r="G59" s="47">
        <v>26</v>
      </c>
      <c r="H59" s="60" t="str">
        <f>$B$1&amp;5</f>
        <v>B5</v>
      </c>
      <c r="I59" s="59" t="s">
        <v>21</v>
      </c>
      <c r="J59" s="60" t="str">
        <f>$B$1&amp;3</f>
        <v>B3</v>
      </c>
    </row>
    <row r="60" spans="1:10" ht="18">
      <c r="A60" s="47">
        <v>27</v>
      </c>
      <c r="B60" s="51" t="str">
        <f>VLOOKUP(H60,'Lista Zespołów'!$A$4:$E$99,3,FALSE)</f>
        <v>OLIMP TŁUSZCZ 2</v>
      </c>
      <c r="C60" s="54" t="s">
        <v>21</v>
      </c>
      <c r="D60" s="51" t="str">
        <f>VLOOKUP(J60,'Lista Zespołów'!$A$4:$E$99,3,FALSE)</f>
        <v>OLIMP OSTROŁĘKA 1</v>
      </c>
      <c r="F60" t="s">
        <v>22</v>
      </c>
      <c r="G60" s="47">
        <v>27</v>
      </c>
      <c r="H60" s="60" t="str">
        <f>$B$1&amp;6</f>
        <v>B6</v>
      </c>
      <c r="I60" s="59" t="s">
        <v>21</v>
      </c>
      <c r="J60" s="60" t="str">
        <f>$B$1&amp;2</f>
        <v>B2</v>
      </c>
    </row>
    <row r="61" spans="1:10" ht="18">
      <c r="A61" s="47">
        <v>28</v>
      </c>
      <c r="B61" s="51" t="str">
        <f>VLOOKUP(H61,'Lista Zespołów'!$A$4:$E$99,3,FALSE)</f>
        <v>TRÓJKA KOBYŁKA 2</v>
      </c>
      <c r="C61" s="85" t="s">
        <v>21</v>
      </c>
      <c r="D61" s="51" t="str">
        <f>VLOOKUP(J61,'Lista Zespołów'!$A$4:$E$99,3,FALSE)</f>
        <v>METRO WARSZAWA 1</v>
      </c>
      <c r="F61" t="s">
        <v>22</v>
      </c>
      <c r="G61" s="47">
        <v>28</v>
      </c>
      <c r="H61" s="60" t="str">
        <f>$B$1&amp;7</f>
        <v>B7</v>
      </c>
      <c r="I61" s="59" t="s">
        <v>21</v>
      </c>
      <c r="J61" s="60" t="str">
        <f>$B$1&amp;1</f>
        <v>B1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9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1"/>
  <sheetViews>
    <sheetView showGridLines="0" zoomScale="40" zoomScaleNormal="40" workbookViewId="0" topLeftCell="A1">
      <selection activeCell="B4" sqref="B4:J11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C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8" t="str">
        <f>_XLNM.CRITERIA</f>
        <v>C</v>
      </c>
      <c r="L3" s="119"/>
      <c r="M3" s="73"/>
      <c r="N3" s="73"/>
      <c r="O3" s="73"/>
      <c r="P3" s="73"/>
      <c r="Q3" s="50"/>
    </row>
    <row r="4" spans="1:17" ht="26.25" customHeight="1">
      <c r="A4" s="10">
        <v>1</v>
      </c>
      <c r="B4" s="11" t="s">
        <v>70</v>
      </c>
      <c r="C4" s="33">
        <v>12</v>
      </c>
      <c r="D4" s="34">
        <v>6</v>
      </c>
      <c r="E4" s="34">
        <v>1</v>
      </c>
      <c r="F4" s="34">
        <v>7</v>
      </c>
      <c r="G4" s="34">
        <v>106</v>
      </c>
      <c r="H4" s="34">
        <v>79</v>
      </c>
      <c r="I4" s="35">
        <v>1.3417721518987342</v>
      </c>
      <c r="J4" s="121">
        <v>90</v>
      </c>
      <c r="K4" s="119"/>
      <c r="L4" s="119"/>
      <c r="M4" s="73"/>
      <c r="N4" s="73"/>
      <c r="O4" s="73"/>
      <c r="P4" s="73"/>
      <c r="Q4" s="50"/>
    </row>
    <row r="5" spans="1:17" ht="26.25" customHeight="1">
      <c r="A5" s="12">
        <v>2</v>
      </c>
      <c r="B5" s="13" t="s">
        <v>73</v>
      </c>
      <c r="C5" s="30">
        <v>10</v>
      </c>
      <c r="D5" s="86">
        <v>5</v>
      </c>
      <c r="E5" s="86">
        <v>2</v>
      </c>
      <c r="F5" s="31">
        <v>7</v>
      </c>
      <c r="G5" s="31">
        <v>103</v>
      </c>
      <c r="H5" s="31">
        <v>84</v>
      </c>
      <c r="I5" s="32">
        <v>1.2261904761904763</v>
      </c>
      <c r="J5" s="120">
        <v>88</v>
      </c>
      <c r="K5" s="119"/>
      <c r="L5" s="119"/>
      <c r="M5" s="73"/>
      <c r="N5" s="73"/>
      <c r="O5" s="73"/>
      <c r="P5" s="73"/>
      <c r="Q5" s="50"/>
    </row>
    <row r="6" spans="1:17" ht="26.25" customHeight="1">
      <c r="A6" s="10">
        <v>3</v>
      </c>
      <c r="B6" s="13" t="s">
        <v>76</v>
      </c>
      <c r="C6" s="30">
        <v>8</v>
      </c>
      <c r="D6" s="86">
        <v>4</v>
      </c>
      <c r="E6" s="86">
        <v>3</v>
      </c>
      <c r="F6" s="31">
        <v>7</v>
      </c>
      <c r="G6" s="31">
        <v>88</v>
      </c>
      <c r="H6" s="31">
        <v>84</v>
      </c>
      <c r="I6" s="32">
        <v>1.0476190476190477</v>
      </c>
      <c r="J6" s="120">
        <v>86</v>
      </c>
      <c r="K6" s="119"/>
      <c r="L6" s="119"/>
      <c r="M6" s="73"/>
      <c r="N6" s="73"/>
      <c r="O6" s="73"/>
      <c r="P6" s="73"/>
      <c r="Q6" s="50"/>
    </row>
    <row r="7" spans="1:17" ht="26.25" customHeight="1">
      <c r="A7" s="12">
        <v>4</v>
      </c>
      <c r="B7" s="11" t="s">
        <v>69</v>
      </c>
      <c r="C7" s="33">
        <v>8</v>
      </c>
      <c r="D7" s="34">
        <v>4</v>
      </c>
      <c r="E7" s="34">
        <v>3</v>
      </c>
      <c r="F7" s="34">
        <v>7</v>
      </c>
      <c r="G7" s="34">
        <v>90</v>
      </c>
      <c r="H7" s="34">
        <v>96</v>
      </c>
      <c r="I7" s="35">
        <v>0.9375</v>
      </c>
      <c r="J7" s="121">
        <v>84</v>
      </c>
      <c r="K7" s="119"/>
      <c r="L7" s="119"/>
      <c r="M7" s="73"/>
      <c r="N7" s="73"/>
      <c r="O7" s="73"/>
      <c r="P7" s="73"/>
      <c r="Q7" s="50"/>
    </row>
    <row r="8" spans="1:17" ht="26.25" customHeight="1">
      <c r="A8" s="10">
        <v>5</v>
      </c>
      <c r="B8" s="11" t="s">
        <v>58</v>
      </c>
      <c r="C8" s="33">
        <v>6</v>
      </c>
      <c r="D8" s="34">
        <v>3</v>
      </c>
      <c r="E8" s="34">
        <v>4</v>
      </c>
      <c r="F8" s="34">
        <v>7</v>
      </c>
      <c r="G8" s="34">
        <v>95</v>
      </c>
      <c r="H8" s="34">
        <v>97</v>
      </c>
      <c r="I8" s="35">
        <v>0.979381443298969</v>
      </c>
      <c r="J8" s="121">
        <v>82</v>
      </c>
      <c r="K8" s="119"/>
      <c r="L8" s="119"/>
      <c r="M8" s="73"/>
      <c r="N8" s="73"/>
      <c r="O8" s="73"/>
      <c r="P8" s="73"/>
      <c r="Q8" s="50"/>
    </row>
    <row r="9" spans="1:17" ht="26.25" customHeight="1">
      <c r="A9" s="12">
        <v>6</v>
      </c>
      <c r="B9" s="11" t="s">
        <v>50</v>
      </c>
      <c r="C9" s="33">
        <v>4</v>
      </c>
      <c r="D9" s="34">
        <v>2</v>
      </c>
      <c r="E9" s="34">
        <v>5</v>
      </c>
      <c r="F9" s="34">
        <v>7</v>
      </c>
      <c r="G9" s="34">
        <v>96</v>
      </c>
      <c r="H9" s="34">
        <v>107</v>
      </c>
      <c r="I9" s="35">
        <v>0.897196261682243</v>
      </c>
      <c r="J9" s="121">
        <v>80</v>
      </c>
      <c r="K9" s="119"/>
      <c r="L9" s="119"/>
      <c r="M9" s="73"/>
      <c r="N9" s="73"/>
      <c r="O9" s="73"/>
      <c r="P9" s="73"/>
      <c r="Q9" s="50"/>
    </row>
    <row r="10" spans="1:17" ht="26.25" customHeight="1">
      <c r="A10" s="10">
        <v>7</v>
      </c>
      <c r="B10" s="13" t="s">
        <v>68</v>
      </c>
      <c r="C10" s="30">
        <v>4</v>
      </c>
      <c r="D10" s="86">
        <v>2</v>
      </c>
      <c r="E10" s="86">
        <v>5</v>
      </c>
      <c r="F10" s="31">
        <v>7</v>
      </c>
      <c r="G10" s="31">
        <v>87</v>
      </c>
      <c r="H10" s="31">
        <v>101</v>
      </c>
      <c r="I10" s="32">
        <v>0.8613861386138614</v>
      </c>
      <c r="J10" s="121">
        <v>79</v>
      </c>
      <c r="K10" s="119"/>
      <c r="L10" s="119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">
        <v>46</v>
      </c>
      <c r="C11" s="30">
        <v>4</v>
      </c>
      <c r="D11" s="86">
        <v>2</v>
      </c>
      <c r="E11" s="86">
        <v>5</v>
      </c>
      <c r="F11" s="31">
        <v>7</v>
      </c>
      <c r="G11" s="31">
        <v>83</v>
      </c>
      <c r="H11" s="31">
        <v>100</v>
      </c>
      <c r="I11" s="32">
        <v>0.83</v>
      </c>
      <c r="J11" s="121">
        <v>76</v>
      </c>
      <c r="K11" s="119"/>
      <c r="L11" s="119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C</v>
      </c>
      <c r="D13" s="2"/>
    </row>
    <row r="14" spans="1:18" ht="18.75" customHeight="1" thickBot="1">
      <c r="A14" s="108" t="s">
        <v>17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20" ht="25.8">
      <c r="A15" s="14" t="s">
        <v>9</v>
      </c>
      <c r="B15" s="16"/>
      <c r="C15" s="110">
        <v>1</v>
      </c>
      <c r="D15" s="111"/>
      <c r="E15" s="110">
        <v>2</v>
      </c>
      <c r="F15" s="111"/>
      <c r="G15" s="110">
        <v>3</v>
      </c>
      <c r="H15" s="111"/>
      <c r="I15" s="110">
        <v>4</v>
      </c>
      <c r="J15" s="111"/>
      <c r="K15" s="110">
        <v>5</v>
      </c>
      <c r="L15" s="111"/>
      <c r="M15" s="112">
        <v>6</v>
      </c>
      <c r="N15" s="113"/>
      <c r="O15" s="112">
        <v>7</v>
      </c>
      <c r="P15" s="113"/>
      <c r="Q15" s="112">
        <v>8</v>
      </c>
      <c r="R15" s="113"/>
      <c r="S15" s="112"/>
      <c r="T15" s="113"/>
    </row>
    <row r="16" spans="1:20" ht="51.75" customHeight="1" thickBot="1">
      <c r="A16" s="15"/>
      <c r="B16" s="62" t="s">
        <v>1</v>
      </c>
      <c r="C16" s="106" t="str">
        <f>VLOOKUP($B$1&amp;C15,'Lista Zespołów'!$A$4:$E$99,3,FALSE)</f>
        <v>TIE-BREAK PIASTÓW 1</v>
      </c>
      <c r="D16" s="107"/>
      <c r="E16" s="106" t="str">
        <f>VLOOKUP($B$1&amp;E15,'Lista Zespołów'!$A$4:$E$99,3,FALSE)</f>
        <v>MOS WOLA 2</v>
      </c>
      <c r="F16" s="107"/>
      <c r="G16" s="106" t="str">
        <f>VLOOKUP($B$1&amp;G15,'Lista Zespołów'!$A$4:$E$99,3,FALSE)</f>
        <v>SASKA WARSZAWA 2</v>
      </c>
      <c r="H16" s="107"/>
      <c r="I16" s="106" t="str">
        <f>VLOOKUP($B$1&amp;I15,'Lista Zespołów'!$A$4:$E$99,3,FALSE)</f>
        <v>MOS WOLA 3</v>
      </c>
      <c r="J16" s="107"/>
      <c r="K16" s="114" t="str">
        <f>VLOOKUP($B$1&amp;K15,'Lista Zespołów'!$A$4:$E$99,3,FALSE)</f>
        <v>OLIMP TŁUSZCZ 3</v>
      </c>
      <c r="L16" s="115"/>
      <c r="M16" s="106" t="str">
        <f>VLOOKUP($B$1&amp;M15,'Lista Zespołów'!$A$4:$E$99,3,FALSE)</f>
        <v>MDK WARSZAWA 2</v>
      </c>
      <c r="N16" s="107"/>
      <c r="O16" s="106" t="str">
        <f>VLOOKUP($B$1&amp;O15,'Lista Zespołów'!$A$4:$E$99,3,FALSE)</f>
        <v>ISKRA WARSZAWA 2</v>
      </c>
      <c r="P16" s="107"/>
      <c r="Q16" s="106" t="str">
        <f>VLOOKUP($B$1&amp;Q15,'Lista Zespołów'!$A$4:$E$99,3,FALSE)</f>
        <v>G-8 BIELANY 4</v>
      </c>
      <c r="R16" s="107"/>
      <c r="S16" s="116"/>
      <c r="T16" s="117"/>
    </row>
    <row r="17" spans="1:20" ht="73.5" customHeight="1" thickBot="1">
      <c r="A17" s="63">
        <v>1</v>
      </c>
      <c r="B17" s="69" t="str">
        <f>VLOOKUP($B$1&amp;A17,'Lista Zespołów'!$A$4:$E$99,3,FALSE)</f>
        <v>TIE-BREAK PIASTÓW 1</v>
      </c>
      <c r="C17" s="22" t="s">
        <v>16</v>
      </c>
      <c r="D17" s="23" t="s">
        <v>16</v>
      </c>
      <c r="E17" s="17">
        <v>15</v>
      </c>
      <c r="F17" s="27">
        <v>12</v>
      </c>
      <c r="G17" s="17">
        <v>15</v>
      </c>
      <c r="H17" s="27">
        <v>10</v>
      </c>
      <c r="I17" s="17">
        <v>16</v>
      </c>
      <c r="J17" s="27">
        <v>14</v>
      </c>
      <c r="K17" s="17">
        <v>9</v>
      </c>
      <c r="L17" s="27">
        <v>15</v>
      </c>
      <c r="M17" s="17">
        <v>13</v>
      </c>
      <c r="N17" s="27">
        <v>15</v>
      </c>
      <c r="O17" s="17">
        <v>14</v>
      </c>
      <c r="P17" s="27">
        <v>16</v>
      </c>
      <c r="Q17" s="17">
        <v>13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MOS WOLA 2</v>
      </c>
      <c r="C18" s="66">
        <f>IF(F17="","",F17)</f>
        <v>12</v>
      </c>
      <c r="D18" s="67">
        <f>IF(E17="","",E17)</f>
        <v>15</v>
      </c>
      <c r="E18" s="24" t="s">
        <v>16</v>
      </c>
      <c r="F18" s="25" t="s">
        <v>16</v>
      </c>
      <c r="G18" s="21">
        <v>14</v>
      </c>
      <c r="H18" s="28">
        <v>16</v>
      </c>
      <c r="I18" s="21">
        <v>15</v>
      </c>
      <c r="J18" s="28">
        <v>13</v>
      </c>
      <c r="K18" s="21">
        <v>6</v>
      </c>
      <c r="L18" s="28">
        <v>15</v>
      </c>
      <c r="M18" s="21">
        <v>10</v>
      </c>
      <c r="N18" s="28">
        <v>15</v>
      </c>
      <c r="O18" s="21">
        <v>15</v>
      </c>
      <c r="P18" s="28">
        <v>11</v>
      </c>
      <c r="Q18" s="21">
        <v>11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SASKA WARSZAWA 2</v>
      </c>
      <c r="C19" s="65">
        <f>IF(H17="","",H17)</f>
        <v>10</v>
      </c>
      <c r="D19" s="68">
        <f>IF(G17="","",G17)</f>
        <v>15</v>
      </c>
      <c r="E19" s="65">
        <f>IF(H18="","",H18)</f>
        <v>16</v>
      </c>
      <c r="F19" s="68">
        <f>IF(G18="","",G18)</f>
        <v>14</v>
      </c>
      <c r="G19" s="26" t="s">
        <v>16</v>
      </c>
      <c r="H19" s="23" t="s">
        <v>16</v>
      </c>
      <c r="I19" s="17">
        <v>11</v>
      </c>
      <c r="J19" s="27">
        <v>15</v>
      </c>
      <c r="K19" s="17">
        <v>20</v>
      </c>
      <c r="L19" s="27">
        <v>22</v>
      </c>
      <c r="M19" s="17">
        <v>15</v>
      </c>
      <c r="N19" s="27">
        <v>11</v>
      </c>
      <c r="O19" s="17">
        <v>12</v>
      </c>
      <c r="P19" s="27">
        <v>15</v>
      </c>
      <c r="Q19" s="17">
        <v>12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MOS WOLA 3</v>
      </c>
      <c r="C20" s="66">
        <f>IF(J17="","",J17)</f>
        <v>14</v>
      </c>
      <c r="D20" s="67">
        <f>IF(I17="","",I17)</f>
        <v>16</v>
      </c>
      <c r="E20" s="66">
        <f>IF(J18="","",J18)</f>
        <v>13</v>
      </c>
      <c r="F20" s="67">
        <f>IF(I18="","",I18)</f>
        <v>15</v>
      </c>
      <c r="G20" s="66">
        <f>IF(J19="","",J19)</f>
        <v>15</v>
      </c>
      <c r="H20" s="67">
        <f>IF(I19="","",I19)</f>
        <v>11</v>
      </c>
      <c r="I20" s="24" t="s">
        <v>16</v>
      </c>
      <c r="J20" s="25" t="s">
        <v>16</v>
      </c>
      <c r="K20" s="21">
        <v>10</v>
      </c>
      <c r="L20" s="28">
        <v>15</v>
      </c>
      <c r="M20" s="21">
        <v>8</v>
      </c>
      <c r="N20" s="28">
        <v>15</v>
      </c>
      <c r="O20" s="21">
        <v>11</v>
      </c>
      <c r="P20" s="28">
        <v>15</v>
      </c>
      <c r="Q20" s="21">
        <v>16</v>
      </c>
      <c r="R20" s="28">
        <v>14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OLIMP TŁUSZCZ 3</v>
      </c>
      <c r="C21" s="66">
        <f>IF(L17="","",L17)</f>
        <v>15</v>
      </c>
      <c r="D21" s="67">
        <f>IF(K17="","",K17)</f>
        <v>9</v>
      </c>
      <c r="E21" s="66">
        <f>IF(L18="","",L18)</f>
        <v>15</v>
      </c>
      <c r="F21" s="67">
        <f>IF(K18="","",K18)</f>
        <v>6</v>
      </c>
      <c r="G21" s="66">
        <f>IF(L19="","",L19)</f>
        <v>22</v>
      </c>
      <c r="H21" s="67">
        <f>IF(K19="","",K19)</f>
        <v>20</v>
      </c>
      <c r="I21" s="66">
        <f>IF(L20="","",L20)</f>
        <v>15</v>
      </c>
      <c r="J21" s="67">
        <f>IF(K20="","",K20)</f>
        <v>10</v>
      </c>
      <c r="K21" s="24" t="s">
        <v>16</v>
      </c>
      <c r="L21" s="55" t="s">
        <v>16</v>
      </c>
      <c r="M21" s="17">
        <v>15</v>
      </c>
      <c r="N21" s="27">
        <v>10</v>
      </c>
      <c r="O21" s="17">
        <v>15</v>
      </c>
      <c r="P21" s="27">
        <v>9</v>
      </c>
      <c r="Q21" s="17">
        <v>9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MDK WARSZAWA 2</v>
      </c>
      <c r="C22" s="66">
        <f>IF(N17="","",N17)</f>
        <v>15</v>
      </c>
      <c r="D22" s="67">
        <f>IF(M17="","",M17)</f>
        <v>13</v>
      </c>
      <c r="E22" s="66">
        <f>IF(N18="","",N18)</f>
        <v>15</v>
      </c>
      <c r="F22" s="67">
        <f>IF(M18="","",M18)</f>
        <v>10</v>
      </c>
      <c r="G22" s="66">
        <f>IF(N19="","",N19)</f>
        <v>11</v>
      </c>
      <c r="H22" s="67">
        <f>IF(M19="","",M19)</f>
        <v>15</v>
      </c>
      <c r="I22" s="66">
        <f>IF(N20="","",N20)</f>
        <v>15</v>
      </c>
      <c r="J22" s="67">
        <f>IF(M20="","",M20)</f>
        <v>8</v>
      </c>
      <c r="K22" s="66">
        <f>IF(N21="","",N21)</f>
        <v>10</v>
      </c>
      <c r="L22" s="67">
        <f>IF(M21="","",M21)</f>
        <v>15</v>
      </c>
      <c r="M22" s="24" t="s">
        <v>16</v>
      </c>
      <c r="N22" s="55" t="s">
        <v>16</v>
      </c>
      <c r="O22" s="21">
        <v>15</v>
      </c>
      <c r="P22" s="28">
        <v>8</v>
      </c>
      <c r="Q22" s="21">
        <v>7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ISKRA WARSZAWA 2</v>
      </c>
      <c r="C23" s="66">
        <f>IF(P17="","",P17)</f>
        <v>16</v>
      </c>
      <c r="D23" s="67">
        <f>IF(O17="","",O17)</f>
        <v>14</v>
      </c>
      <c r="E23" s="66">
        <f>IF(P18="","",P18)</f>
        <v>11</v>
      </c>
      <c r="F23" s="67">
        <f>IF(O18="","",O18)</f>
        <v>15</v>
      </c>
      <c r="G23" s="66">
        <f>IF(P19="","",P19)</f>
        <v>15</v>
      </c>
      <c r="H23" s="67">
        <f>IF(O19="","",O19)</f>
        <v>12</v>
      </c>
      <c r="I23" s="66">
        <f>IF(P20="","",P20)</f>
        <v>15</v>
      </c>
      <c r="J23" s="67">
        <f>IF(O20="","",O20)</f>
        <v>11</v>
      </c>
      <c r="K23" s="66">
        <f>IF(P21="","",P21)</f>
        <v>9</v>
      </c>
      <c r="L23" s="67">
        <f>IF(O21="","",O21)</f>
        <v>15</v>
      </c>
      <c r="M23" s="66">
        <f>IF(P22="","",P22)</f>
        <v>8</v>
      </c>
      <c r="N23" s="67">
        <f>IF(O22="","",O22)</f>
        <v>15</v>
      </c>
      <c r="O23" s="24" t="s">
        <v>16</v>
      </c>
      <c r="P23" s="55" t="s">
        <v>16</v>
      </c>
      <c r="Q23" s="17">
        <v>16</v>
      </c>
      <c r="R23" s="83">
        <v>14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G-8 BIELANY 4</v>
      </c>
      <c r="C24" s="66">
        <f>IF(R17="","",R17)</f>
        <v>15</v>
      </c>
      <c r="D24" s="67">
        <f>IF(Q17="","",Q17)</f>
        <v>13</v>
      </c>
      <c r="E24" s="66">
        <f>IF(R18="","",R18)</f>
        <v>15</v>
      </c>
      <c r="F24" s="67">
        <f>IF(Q18="","",Q18)</f>
        <v>11</v>
      </c>
      <c r="G24" s="66">
        <f>IF(R19="","",R19)</f>
        <v>15</v>
      </c>
      <c r="H24" s="67">
        <f>IF(Q19="","",Q19)</f>
        <v>12</v>
      </c>
      <c r="I24" s="66">
        <f>IF(R20="","",R20)</f>
        <v>14</v>
      </c>
      <c r="J24" s="67">
        <f>IF(Q20="","",Q20)</f>
        <v>16</v>
      </c>
      <c r="K24" s="66">
        <f>IF(R21="","",R21)</f>
        <v>15</v>
      </c>
      <c r="L24" s="67">
        <f>IF(Q21="","",Q21)</f>
        <v>9</v>
      </c>
      <c r="M24" s="66">
        <f>IF(R22="","",R22)</f>
        <v>15</v>
      </c>
      <c r="N24" s="67">
        <f>IF(Q22="","",Q22)</f>
        <v>7</v>
      </c>
      <c r="O24" s="66">
        <f>IF(R23="","",R23)</f>
        <v>14</v>
      </c>
      <c r="P24" s="67">
        <f>IF(Q23="","",Q23)</f>
        <v>16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TIE-BREAK PIASTÓW 1</v>
      </c>
      <c r="C28" s="52" t="s">
        <v>21</v>
      </c>
      <c r="D28" s="51" t="str">
        <f>VLOOKUP(J28,'Lista Zespołów'!$A$4:$E$99,3,FALSE)</f>
        <v>G-8 BIELANY 4</v>
      </c>
      <c r="F28" t="s">
        <v>22</v>
      </c>
      <c r="G28" s="57">
        <v>1</v>
      </c>
      <c r="H28" s="58" t="str">
        <f>$B$1&amp;1</f>
        <v>C1</v>
      </c>
      <c r="I28" s="59" t="s">
        <v>21</v>
      </c>
      <c r="J28" s="58" t="str">
        <f>$B$1&amp;8</f>
        <v>C8</v>
      </c>
    </row>
    <row r="29" spans="1:10" ht="17.4">
      <c r="A29" s="47">
        <v>2</v>
      </c>
      <c r="B29" s="51" t="str">
        <f>VLOOKUP(H29,'Lista Zespołów'!$A$4:$E$99,3,FALSE)</f>
        <v>MOS WOLA 2</v>
      </c>
      <c r="C29" s="52" t="s">
        <v>21</v>
      </c>
      <c r="D29" s="51" t="str">
        <f>VLOOKUP(J29,'Lista Zespołów'!$A$4:$E$99,3,FALSE)</f>
        <v>ISKRA WARSZAWA 2</v>
      </c>
      <c r="F29" t="s">
        <v>22</v>
      </c>
      <c r="G29" s="57">
        <v>2</v>
      </c>
      <c r="H29" s="58" t="str">
        <f>$B$1&amp;2</f>
        <v>C2</v>
      </c>
      <c r="I29" s="59" t="s">
        <v>21</v>
      </c>
      <c r="J29" s="58" t="str">
        <f>$B$1&amp;7</f>
        <v>C7</v>
      </c>
    </row>
    <row r="30" spans="1:10" ht="17.4">
      <c r="A30" s="47">
        <v>3</v>
      </c>
      <c r="B30" s="51" t="str">
        <f>VLOOKUP(H30,'Lista Zespołów'!$A$4:$E$99,3,FALSE)</f>
        <v>SASKA WARSZAWA 2</v>
      </c>
      <c r="C30" s="52" t="s">
        <v>21</v>
      </c>
      <c r="D30" s="51" t="str">
        <f>VLOOKUP(J30,'Lista Zespołów'!$A$4:$E$99,3,FALSE)</f>
        <v>MDK WARSZAWA 2</v>
      </c>
      <c r="F30" t="s">
        <v>22</v>
      </c>
      <c r="G30" s="57">
        <v>3</v>
      </c>
      <c r="H30" s="58" t="str">
        <f>$B$1&amp;3</f>
        <v>C3</v>
      </c>
      <c r="I30" s="59" t="s">
        <v>21</v>
      </c>
      <c r="J30" s="60" t="str">
        <f>$B$1&amp;6</f>
        <v>C6</v>
      </c>
    </row>
    <row r="31" spans="1:10" ht="17.4">
      <c r="A31" s="47">
        <v>4</v>
      </c>
      <c r="B31" s="51" t="str">
        <f>VLOOKUP(H31,'Lista Zespołów'!$A$4:$E$99,3,FALSE)</f>
        <v>MOS WOLA 3</v>
      </c>
      <c r="C31" s="52" t="s">
        <v>21</v>
      </c>
      <c r="D31" s="51" t="str">
        <f>VLOOKUP(J31,'Lista Zespołów'!$A$4:$E$99,3,FALSE)</f>
        <v>OLIMP TŁUSZCZ 3</v>
      </c>
      <c r="F31" t="s">
        <v>22</v>
      </c>
      <c r="G31" s="57">
        <v>4</v>
      </c>
      <c r="H31" s="58" t="str">
        <f>$B$1&amp;4</f>
        <v>C4</v>
      </c>
      <c r="I31" s="59" t="s">
        <v>21</v>
      </c>
      <c r="J31" s="60" t="str">
        <f>$B$1&amp;5</f>
        <v>C5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G-8 BIELANY 4</v>
      </c>
      <c r="C33" s="52" t="s">
        <v>21</v>
      </c>
      <c r="D33" s="51" t="str">
        <f>VLOOKUP(J33,'Lista Zespołów'!$A$4:$E$99,3,FALSE)</f>
        <v>OLIMP TŁUSZCZ 3</v>
      </c>
      <c r="F33" t="s">
        <v>22</v>
      </c>
      <c r="G33" s="47">
        <v>5</v>
      </c>
      <c r="H33" s="58" t="str">
        <f>$B$1&amp;8</f>
        <v>C8</v>
      </c>
      <c r="I33" s="59" t="s">
        <v>21</v>
      </c>
      <c r="J33" s="58" t="str">
        <f>$B$1&amp;5</f>
        <v>C5</v>
      </c>
    </row>
    <row r="34" spans="1:10" ht="17.4">
      <c r="A34" s="47">
        <v>6</v>
      </c>
      <c r="B34" s="51" t="str">
        <f>VLOOKUP(H34,'Lista Zespołów'!$A$4:$E$99,3,FALSE)</f>
        <v>MDK WARSZAWA 2</v>
      </c>
      <c r="C34" s="52" t="s">
        <v>21</v>
      </c>
      <c r="D34" s="51" t="str">
        <f>VLOOKUP(J34,'Lista Zespołów'!$A$4:$E$99,3,FALSE)</f>
        <v>MOS WOLA 3</v>
      </c>
      <c r="F34" t="s">
        <v>22</v>
      </c>
      <c r="G34" s="47">
        <v>6</v>
      </c>
      <c r="H34" s="58" t="str">
        <f>$B$1&amp;6</f>
        <v>C6</v>
      </c>
      <c r="I34" s="59" t="s">
        <v>21</v>
      </c>
      <c r="J34" s="58" t="str">
        <f>$B$1&amp;4</f>
        <v>C4</v>
      </c>
    </row>
    <row r="35" spans="1:10" ht="17.4">
      <c r="A35" s="47">
        <v>7</v>
      </c>
      <c r="B35" s="51" t="str">
        <f>VLOOKUP(H35,'Lista Zespołów'!$A$4:$E$99,3,FALSE)</f>
        <v>ISKRA WARSZAWA 2</v>
      </c>
      <c r="C35" s="52" t="s">
        <v>21</v>
      </c>
      <c r="D35" s="51" t="str">
        <f>VLOOKUP(J35,'Lista Zespołów'!$A$4:$E$99,3,FALSE)</f>
        <v>SASKA WARSZAWA 2</v>
      </c>
      <c r="F35" t="s">
        <v>22</v>
      </c>
      <c r="G35" s="47">
        <v>7</v>
      </c>
      <c r="H35" s="60" t="str">
        <f>$B$1&amp;7</f>
        <v>C7</v>
      </c>
      <c r="I35" s="59" t="s">
        <v>21</v>
      </c>
      <c r="J35" s="60" t="str">
        <f>$B$1&amp;3</f>
        <v>C3</v>
      </c>
    </row>
    <row r="36" spans="1:10" ht="17.4">
      <c r="A36" s="47">
        <v>8</v>
      </c>
      <c r="B36" s="51" t="str">
        <f>VLOOKUP(H36,'Lista Zespołów'!$A$4:$E$99,3,FALSE)</f>
        <v>TIE-BREAK PIASTÓW 1</v>
      </c>
      <c r="C36" s="52" t="s">
        <v>21</v>
      </c>
      <c r="D36" s="51" t="str">
        <f>VLOOKUP(J36,'Lista Zespołów'!$A$4:$E$99,3,FALSE)</f>
        <v>MOS WOLA 2</v>
      </c>
      <c r="F36" t="s">
        <v>22</v>
      </c>
      <c r="G36" s="47">
        <v>8</v>
      </c>
      <c r="H36" s="60" t="str">
        <f>$B$1&amp;1</f>
        <v>C1</v>
      </c>
      <c r="I36" s="59" t="s">
        <v>21</v>
      </c>
      <c r="J36" s="60" t="str">
        <f>$B$1&amp;2</f>
        <v>C2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MOS WOLA 2</v>
      </c>
      <c r="C38" s="52" t="s">
        <v>21</v>
      </c>
      <c r="D38" s="51" t="str">
        <f>VLOOKUP(J38,'Lista Zespołów'!$A$4:$E$99,3,FALSE)</f>
        <v>G-8 BIELANY 4</v>
      </c>
      <c r="F38" t="s">
        <v>22</v>
      </c>
      <c r="G38" s="47">
        <v>9</v>
      </c>
      <c r="H38" s="58" t="str">
        <f>$B$1&amp;2</f>
        <v>C2</v>
      </c>
      <c r="I38" s="59" t="s">
        <v>21</v>
      </c>
      <c r="J38" s="58" t="str">
        <f>$B$1&amp;8</f>
        <v>C8</v>
      </c>
    </row>
    <row r="39" spans="1:10" ht="17.4">
      <c r="A39" s="47">
        <v>10</v>
      </c>
      <c r="B39" s="51" t="str">
        <f>VLOOKUP(H39,'Lista Zespołów'!$A$4:$E$99,3,FALSE)</f>
        <v>SASKA WARSZAWA 2</v>
      </c>
      <c r="C39" s="52" t="s">
        <v>21</v>
      </c>
      <c r="D39" s="51" t="str">
        <f>VLOOKUP(J39,'Lista Zespołów'!$A$4:$E$99,3,FALSE)</f>
        <v>TIE-BREAK PIASTÓW 1</v>
      </c>
      <c r="F39" t="s">
        <v>22</v>
      </c>
      <c r="G39" s="47">
        <v>10</v>
      </c>
      <c r="H39" s="58" t="str">
        <f>$B$1&amp;3</f>
        <v>C3</v>
      </c>
      <c r="I39" s="59" t="s">
        <v>21</v>
      </c>
      <c r="J39" s="58" t="str">
        <f>$B$1&amp;1</f>
        <v>C1</v>
      </c>
    </row>
    <row r="40" spans="1:10" ht="17.4">
      <c r="A40" s="47">
        <v>11</v>
      </c>
      <c r="B40" s="51" t="str">
        <f>VLOOKUP(H40,'Lista Zespołów'!$A$4:$E$99,3,FALSE)</f>
        <v>MOS WOLA 3</v>
      </c>
      <c r="C40" s="52" t="s">
        <v>21</v>
      </c>
      <c r="D40" s="51" t="str">
        <f>VLOOKUP(J40,'Lista Zespołów'!$A$4:$E$99,3,FALSE)</f>
        <v>ISKRA WARSZAWA 2</v>
      </c>
      <c r="F40" t="s">
        <v>22</v>
      </c>
      <c r="G40" s="47">
        <v>11</v>
      </c>
      <c r="H40" s="60" t="str">
        <f>$B$1&amp;4</f>
        <v>C4</v>
      </c>
      <c r="I40" s="59" t="s">
        <v>21</v>
      </c>
      <c r="J40" s="60" t="str">
        <f>$B$1&amp;7</f>
        <v>C7</v>
      </c>
    </row>
    <row r="41" spans="1:10" ht="17.4">
      <c r="A41" s="47">
        <v>12</v>
      </c>
      <c r="B41" s="51" t="str">
        <f>VLOOKUP(H41,'Lista Zespołów'!$A$4:$E$99,3,FALSE)</f>
        <v>OLIMP TŁUSZCZ 3</v>
      </c>
      <c r="C41" s="52" t="s">
        <v>21</v>
      </c>
      <c r="D41" s="51" t="str">
        <f>VLOOKUP(J41,'Lista Zespołów'!$A$4:$E$99,3,FALSE)</f>
        <v>MDK WARSZAWA 2</v>
      </c>
      <c r="F41" t="s">
        <v>22</v>
      </c>
      <c r="G41" s="47">
        <v>12</v>
      </c>
      <c r="H41" s="60" t="str">
        <f>$B$1&amp;5</f>
        <v>C5</v>
      </c>
      <c r="I41" s="59" t="s">
        <v>21</v>
      </c>
      <c r="J41" s="60" t="str">
        <f>$B$1&amp;6</f>
        <v>C6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G-8 BIELANY 4</v>
      </c>
      <c r="C43" s="52" t="s">
        <v>21</v>
      </c>
      <c r="D43" s="51" t="str">
        <f>VLOOKUP(J43,'Lista Zespołów'!$A$4:$E$99,3,FALSE)</f>
        <v>MDK WARSZAWA 2</v>
      </c>
      <c r="F43" t="s">
        <v>22</v>
      </c>
      <c r="G43" s="47">
        <v>13</v>
      </c>
      <c r="H43" s="60" t="str">
        <f>$B$1&amp;8</f>
        <v>C8</v>
      </c>
      <c r="I43" s="59" t="s">
        <v>21</v>
      </c>
      <c r="J43" s="60" t="str">
        <f>$B$1&amp;6</f>
        <v>C6</v>
      </c>
    </row>
    <row r="44" spans="1:10" ht="17.4">
      <c r="A44" s="47">
        <v>14</v>
      </c>
      <c r="B44" s="51" t="str">
        <f>VLOOKUP(H44,'Lista Zespołów'!$A$4:$E$99,3,FALSE)</f>
        <v>ISKRA WARSZAWA 2</v>
      </c>
      <c r="C44" s="52" t="s">
        <v>21</v>
      </c>
      <c r="D44" s="51" t="str">
        <f>VLOOKUP(J44,'Lista Zespołów'!$A$4:$E$99,3,FALSE)</f>
        <v>OLIMP TŁUSZCZ 3</v>
      </c>
      <c r="F44" t="s">
        <v>22</v>
      </c>
      <c r="G44" s="47">
        <v>14</v>
      </c>
      <c r="H44" s="60" t="str">
        <f>$B$1&amp;7</f>
        <v>C7</v>
      </c>
      <c r="I44" s="59" t="s">
        <v>21</v>
      </c>
      <c r="J44" s="60" t="str">
        <f>$B$1&amp;5</f>
        <v>C5</v>
      </c>
    </row>
    <row r="45" spans="1:10" ht="18">
      <c r="A45" s="47">
        <v>15</v>
      </c>
      <c r="B45" s="51" t="str">
        <f>VLOOKUP(H45,'Lista Zespołów'!$A$4:$E$99,3,FALSE)</f>
        <v>TIE-BREAK PIASTÓW 1</v>
      </c>
      <c r="C45" s="54" t="s">
        <v>21</v>
      </c>
      <c r="D45" s="51" t="str">
        <f>VLOOKUP(J45,'Lista Zespołów'!$A$4:$E$99,3,FALSE)</f>
        <v>MOS WOLA 3</v>
      </c>
      <c r="F45" t="s">
        <v>22</v>
      </c>
      <c r="G45" s="47">
        <v>15</v>
      </c>
      <c r="H45" s="60" t="str">
        <f>$B$1&amp;1</f>
        <v>C1</v>
      </c>
      <c r="I45" s="59" t="s">
        <v>21</v>
      </c>
      <c r="J45" s="60" t="str">
        <f>$B$1&amp;4</f>
        <v>C4</v>
      </c>
    </row>
    <row r="46" spans="1:10" ht="18">
      <c r="A46" s="47">
        <v>16</v>
      </c>
      <c r="B46" s="51" t="str">
        <f>VLOOKUP(H46,'Lista Zespołów'!$A$4:$E$99,3,FALSE)</f>
        <v>MOS WOLA 2</v>
      </c>
      <c r="C46" s="54" t="s">
        <v>21</v>
      </c>
      <c r="D46" s="51" t="str">
        <f>VLOOKUP(J46,'Lista Zespołów'!$A$4:$E$99,3,FALSE)</f>
        <v>SASKA WARSZAWA 2</v>
      </c>
      <c r="F46" t="s">
        <v>22</v>
      </c>
      <c r="G46" s="47">
        <v>16</v>
      </c>
      <c r="H46" s="60" t="str">
        <f>$B$1&amp;2</f>
        <v>C2</v>
      </c>
      <c r="I46" s="59" t="s">
        <v>21</v>
      </c>
      <c r="J46" s="60" t="str">
        <f>$B$1&amp;3</f>
        <v>C3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SASKA WARSZAWA 2</v>
      </c>
      <c r="C48" s="52" t="s">
        <v>21</v>
      </c>
      <c r="D48" s="51" t="str">
        <f>VLOOKUP(J48,'Lista Zespołów'!$A$4:$E$99,3,FALSE)</f>
        <v>G-8 BIELANY 4</v>
      </c>
      <c r="F48" t="s">
        <v>22</v>
      </c>
      <c r="G48" s="47">
        <v>17</v>
      </c>
      <c r="H48" s="60" t="str">
        <f>$B$1&amp;3</f>
        <v>C3</v>
      </c>
      <c r="I48" s="59" t="s">
        <v>21</v>
      </c>
      <c r="J48" s="60" t="str">
        <f>$B$1&amp;8</f>
        <v>C8</v>
      </c>
    </row>
    <row r="49" spans="1:10" ht="18">
      <c r="A49" s="47">
        <v>18</v>
      </c>
      <c r="B49" s="51" t="str">
        <f>VLOOKUP(H49,'Lista Zespołów'!$A$4:$E$99,3,FALSE)</f>
        <v>MOS WOLA 3</v>
      </c>
      <c r="C49" s="54" t="s">
        <v>21</v>
      </c>
      <c r="D49" s="51" t="str">
        <f>VLOOKUP(J49,'Lista Zespołów'!$A$4:$E$99,3,FALSE)</f>
        <v>MOS WOLA 2</v>
      </c>
      <c r="F49" t="s">
        <v>22</v>
      </c>
      <c r="G49" s="47">
        <v>18</v>
      </c>
      <c r="H49" s="60" t="str">
        <f>$B$1&amp;4</f>
        <v>C4</v>
      </c>
      <c r="I49" s="59" t="s">
        <v>21</v>
      </c>
      <c r="J49" s="60" t="str">
        <f>$B$1&amp;2</f>
        <v>C2</v>
      </c>
    </row>
    <row r="50" spans="1:10" ht="18">
      <c r="A50" s="47">
        <v>19</v>
      </c>
      <c r="B50" s="51" t="str">
        <f>VLOOKUP(H50,'Lista Zespołów'!$A$4:$E$99,3,FALSE)</f>
        <v>OLIMP TŁUSZCZ 3</v>
      </c>
      <c r="C50" s="54" t="s">
        <v>21</v>
      </c>
      <c r="D50" s="51" t="str">
        <f>VLOOKUP(J50,'Lista Zespołów'!$A$4:$E$99,3,FALSE)</f>
        <v>TIE-BREAK PIASTÓW 1</v>
      </c>
      <c r="F50" t="s">
        <v>22</v>
      </c>
      <c r="G50" s="47">
        <v>19</v>
      </c>
      <c r="H50" s="60" t="str">
        <f>$B$1&amp;5</f>
        <v>C5</v>
      </c>
      <c r="I50" s="59" t="s">
        <v>21</v>
      </c>
      <c r="J50" s="60" t="str">
        <f>$B$1&amp;1</f>
        <v>C1</v>
      </c>
    </row>
    <row r="51" spans="1:10" ht="18">
      <c r="A51" s="47">
        <v>20</v>
      </c>
      <c r="B51" s="51" t="str">
        <f>VLOOKUP(H51,'Lista Zespołów'!$A$4:$E$99,3,FALSE)</f>
        <v>MDK WARSZAWA 2</v>
      </c>
      <c r="C51" s="85" t="s">
        <v>21</v>
      </c>
      <c r="D51" s="51" t="str">
        <f>VLOOKUP(J51,'Lista Zespołów'!$A$4:$E$99,3,FALSE)</f>
        <v>ISKRA WARSZAWA 2</v>
      </c>
      <c r="F51" t="s">
        <v>22</v>
      </c>
      <c r="G51" s="47">
        <v>20</v>
      </c>
      <c r="H51" s="60" t="str">
        <f>$B$1&amp;6</f>
        <v>C6</v>
      </c>
      <c r="I51" s="59" t="s">
        <v>21</v>
      </c>
      <c r="J51" s="60" t="str">
        <f>$B$1&amp;7</f>
        <v>C7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G-8 BIELANY 4</v>
      </c>
      <c r="C53" s="52" t="s">
        <v>21</v>
      </c>
      <c r="D53" s="51" t="str">
        <f>VLOOKUP(J53,'Lista Zespołów'!$A$4:$E$99,3,FALSE)</f>
        <v>ISKRA WARSZAWA 2</v>
      </c>
      <c r="F53" t="s">
        <v>22</v>
      </c>
      <c r="G53" s="47">
        <v>21</v>
      </c>
      <c r="H53" s="60" t="str">
        <f>$B$1&amp;8</f>
        <v>C8</v>
      </c>
      <c r="I53" s="59" t="s">
        <v>21</v>
      </c>
      <c r="J53" s="60" t="str">
        <f>$B$1&amp;7</f>
        <v>C7</v>
      </c>
    </row>
    <row r="54" spans="1:10" ht="18">
      <c r="A54" s="47">
        <v>22</v>
      </c>
      <c r="B54" s="51" t="str">
        <f>VLOOKUP(H54,'Lista Zespołów'!$A$4:$E$99,3,FALSE)</f>
        <v>TIE-BREAK PIASTÓW 1</v>
      </c>
      <c r="C54" s="54" t="s">
        <v>21</v>
      </c>
      <c r="D54" s="51" t="str">
        <f>VLOOKUP(J54,'Lista Zespołów'!$A$4:$E$99,3,FALSE)</f>
        <v>MDK WARSZAWA 2</v>
      </c>
      <c r="F54" t="s">
        <v>22</v>
      </c>
      <c r="G54" s="47">
        <v>22</v>
      </c>
      <c r="H54" s="60" t="str">
        <f>$B$1&amp;1</f>
        <v>C1</v>
      </c>
      <c r="I54" s="59" t="s">
        <v>21</v>
      </c>
      <c r="J54" s="60" t="str">
        <f>$B$1&amp;6</f>
        <v>C6</v>
      </c>
    </row>
    <row r="55" spans="1:10" ht="18">
      <c r="A55" s="47">
        <v>23</v>
      </c>
      <c r="B55" s="51" t="str">
        <f>VLOOKUP(H55,'Lista Zespołów'!$A$4:$E$99,3,FALSE)</f>
        <v>MOS WOLA 2</v>
      </c>
      <c r="C55" s="54" t="s">
        <v>21</v>
      </c>
      <c r="D55" s="51" t="str">
        <f>VLOOKUP(J55,'Lista Zespołów'!$A$4:$E$99,3,FALSE)</f>
        <v>OLIMP TŁUSZCZ 3</v>
      </c>
      <c r="F55" t="s">
        <v>22</v>
      </c>
      <c r="G55" s="47">
        <v>23</v>
      </c>
      <c r="H55" s="60" t="str">
        <f>$B$1&amp;2</f>
        <v>C2</v>
      </c>
      <c r="I55" s="59" t="s">
        <v>21</v>
      </c>
      <c r="J55" s="60" t="str">
        <f>$B$1&amp;5</f>
        <v>C5</v>
      </c>
    </row>
    <row r="56" spans="1:10" ht="18">
      <c r="A56" s="47">
        <v>24</v>
      </c>
      <c r="B56" s="51" t="str">
        <f>VLOOKUP(H56,'Lista Zespołów'!$A$4:$E$99,3,FALSE)</f>
        <v>SASKA WARSZAWA 2</v>
      </c>
      <c r="C56" s="85" t="s">
        <v>21</v>
      </c>
      <c r="D56" s="51" t="str">
        <f>VLOOKUP(J56,'Lista Zespołów'!$A$4:$E$99,3,FALSE)</f>
        <v>MOS WOLA 3</v>
      </c>
      <c r="F56" t="s">
        <v>22</v>
      </c>
      <c r="G56" s="47">
        <v>24</v>
      </c>
      <c r="H56" s="60" t="str">
        <f>$B$1&amp;3</f>
        <v>C3</v>
      </c>
      <c r="I56" s="59" t="s">
        <v>21</v>
      </c>
      <c r="J56" s="60" t="str">
        <f>$B$1&amp;4</f>
        <v>C4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MOS WOLA 3</v>
      </c>
      <c r="C58" s="52" t="s">
        <v>21</v>
      </c>
      <c r="D58" s="51" t="str">
        <f>VLOOKUP(J58,'Lista Zespołów'!$A$4:$E$99,3,FALSE)</f>
        <v>G-8 BIELANY 4</v>
      </c>
      <c r="F58" t="s">
        <v>22</v>
      </c>
      <c r="G58" s="47">
        <v>25</v>
      </c>
      <c r="H58" s="60" t="str">
        <f>$B$1&amp;4</f>
        <v>C4</v>
      </c>
      <c r="I58" s="59" t="s">
        <v>21</v>
      </c>
      <c r="J58" s="60" t="str">
        <f>$B$1&amp;8</f>
        <v>C8</v>
      </c>
    </row>
    <row r="59" spans="1:10" ht="18">
      <c r="A59" s="47">
        <v>26</v>
      </c>
      <c r="B59" s="51" t="str">
        <f>VLOOKUP(H59,'Lista Zespołów'!$A$4:$E$99,3,FALSE)</f>
        <v>OLIMP TŁUSZCZ 3</v>
      </c>
      <c r="C59" s="54" t="s">
        <v>21</v>
      </c>
      <c r="D59" s="51" t="str">
        <f>VLOOKUP(J59,'Lista Zespołów'!$A$4:$E$99,3,FALSE)</f>
        <v>SASKA WARSZAWA 2</v>
      </c>
      <c r="F59" t="s">
        <v>22</v>
      </c>
      <c r="G59" s="47">
        <v>26</v>
      </c>
      <c r="H59" s="60" t="str">
        <f>$B$1&amp;5</f>
        <v>C5</v>
      </c>
      <c r="I59" s="59" t="s">
        <v>21</v>
      </c>
      <c r="J59" s="60" t="str">
        <f>$B$1&amp;3</f>
        <v>C3</v>
      </c>
    </row>
    <row r="60" spans="1:10" ht="18">
      <c r="A60" s="47">
        <v>27</v>
      </c>
      <c r="B60" s="51" t="str">
        <f>VLOOKUP(H60,'Lista Zespołów'!$A$4:$E$99,3,FALSE)</f>
        <v>MDK WARSZAWA 2</v>
      </c>
      <c r="C60" s="54" t="s">
        <v>21</v>
      </c>
      <c r="D60" s="51" t="str">
        <f>VLOOKUP(J60,'Lista Zespołów'!$A$4:$E$99,3,FALSE)</f>
        <v>MOS WOLA 2</v>
      </c>
      <c r="F60" t="s">
        <v>22</v>
      </c>
      <c r="G60" s="47">
        <v>27</v>
      </c>
      <c r="H60" s="60" t="str">
        <f>$B$1&amp;6</f>
        <v>C6</v>
      </c>
      <c r="I60" s="59" t="s">
        <v>21</v>
      </c>
      <c r="J60" s="60" t="str">
        <f>$B$1&amp;2</f>
        <v>C2</v>
      </c>
    </row>
    <row r="61" spans="1:10" ht="18">
      <c r="A61" s="47">
        <v>28</v>
      </c>
      <c r="B61" s="51" t="str">
        <f>VLOOKUP(H61,'Lista Zespołów'!$A$4:$E$99,3,FALSE)</f>
        <v>ISKRA WARSZAWA 2</v>
      </c>
      <c r="C61" s="85" t="s">
        <v>21</v>
      </c>
      <c r="D61" s="51" t="str">
        <f>VLOOKUP(J61,'Lista Zespołów'!$A$4:$E$99,3,FALSE)</f>
        <v>TIE-BREAK PIASTÓW 1</v>
      </c>
      <c r="F61" t="s">
        <v>22</v>
      </c>
      <c r="G61" s="47">
        <v>28</v>
      </c>
      <c r="H61" s="60" t="str">
        <f>$B$1&amp;7</f>
        <v>C7</v>
      </c>
      <c r="I61" s="59" t="s">
        <v>21</v>
      </c>
      <c r="J61" s="60" t="str">
        <f>$B$1&amp;1</f>
        <v>C1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61"/>
  <sheetViews>
    <sheetView showGridLines="0" zoomScale="50" zoomScaleNormal="50" workbookViewId="0" topLeftCell="A1">
      <selection activeCell="B4" sqref="B4:J11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D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8" t="s">
        <v>3</v>
      </c>
      <c r="L3" s="119"/>
      <c r="M3" s="73"/>
      <c r="N3" s="73"/>
      <c r="O3" s="73"/>
      <c r="P3" s="73"/>
      <c r="Q3" s="50"/>
    </row>
    <row r="4" spans="1:17" ht="26.25" customHeight="1">
      <c r="A4" s="10">
        <v>1</v>
      </c>
      <c r="B4" s="11" t="s">
        <v>74</v>
      </c>
      <c r="C4" s="33">
        <v>12</v>
      </c>
      <c r="D4" s="34">
        <v>6</v>
      </c>
      <c r="E4" s="34">
        <v>1</v>
      </c>
      <c r="F4" s="34">
        <v>7</v>
      </c>
      <c r="G4" s="34">
        <v>101</v>
      </c>
      <c r="H4" s="34">
        <v>68</v>
      </c>
      <c r="I4" s="35">
        <v>1.4852941176470589</v>
      </c>
      <c r="J4" s="121">
        <v>80</v>
      </c>
      <c r="K4" s="119"/>
      <c r="L4" s="119"/>
      <c r="M4" s="73"/>
      <c r="N4" s="73"/>
      <c r="O4" s="73"/>
      <c r="P4" s="73"/>
      <c r="Q4" s="50"/>
    </row>
    <row r="5" spans="1:17" ht="26.25" customHeight="1">
      <c r="A5" s="12">
        <v>2</v>
      </c>
      <c r="B5" s="13" t="s">
        <v>75</v>
      </c>
      <c r="C5" s="30">
        <v>10</v>
      </c>
      <c r="D5" s="86">
        <v>5</v>
      </c>
      <c r="E5" s="86">
        <v>2</v>
      </c>
      <c r="F5" s="31">
        <v>7</v>
      </c>
      <c r="G5" s="31">
        <v>87</v>
      </c>
      <c r="H5" s="31">
        <v>69</v>
      </c>
      <c r="I5" s="32">
        <v>1.2608695652173914</v>
      </c>
      <c r="J5" s="120">
        <v>78</v>
      </c>
      <c r="K5" s="119"/>
      <c r="L5" s="119"/>
      <c r="M5" s="73"/>
      <c r="N5" s="73"/>
      <c r="O5" s="73"/>
      <c r="P5" s="73"/>
      <c r="Q5" s="50"/>
    </row>
    <row r="6" spans="1:17" ht="26.25" customHeight="1">
      <c r="A6" s="10">
        <v>3</v>
      </c>
      <c r="B6" s="13" t="s">
        <v>71</v>
      </c>
      <c r="C6" s="30">
        <v>10</v>
      </c>
      <c r="D6" s="86">
        <v>5</v>
      </c>
      <c r="E6" s="86">
        <v>2</v>
      </c>
      <c r="F6" s="31">
        <v>7</v>
      </c>
      <c r="G6" s="31">
        <v>97</v>
      </c>
      <c r="H6" s="31">
        <v>81</v>
      </c>
      <c r="I6" s="32">
        <v>1.1975308641975309</v>
      </c>
      <c r="J6" s="120">
        <v>76</v>
      </c>
      <c r="K6" s="119"/>
      <c r="L6" s="119"/>
      <c r="M6" s="73"/>
      <c r="N6" s="73"/>
      <c r="O6" s="73"/>
      <c r="P6" s="73"/>
      <c r="Q6" s="50"/>
    </row>
    <row r="7" spans="1:17" ht="26.25" customHeight="1">
      <c r="A7" s="12">
        <v>4</v>
      </c>
      <c r="B7" s="11" t="s">
        <v>78</v>
      </c>
      <c r="C7" s="33">
        <v>8</v>
      </c>
      <c r="D7" s="34">
        <v>4</v>
      </c>
      <c r="E7" s="34">
        <v>3</v>
      </c>
      <c r="F7" s="34">
        <v>7</v>
      </c>
      <c r="G7" s="34">
        <v>90</v>
      </c>
      <c r="H7" s="34">
        <v>83</v>
      </c>
      <c r="I7" s="35">
        <v>1.0843373493975903</v>
      </c>
      <c r="J7" s="121">
        <v>74</v>
      </c>
      <c r="K7" s="119"/>
      <c r="L7" s="119"/>
      <c r="M7" s="73"/>
      <c r="N7" s="73"/>
      <c r="O7" s="73"/>
      <c r="P7" s="73"/>
      <c r="Q7" s="50"/>
    </row>
    <row r="8" spans="1:17" ht="26.25" customHeight="1">
      <c r="A8" s="10">
        <v>5</v>
      </c>
      <c r="B8" s="13" t="s">
        <v>56</v>
      </c>
      <c r="C8" s="30">
        <v>6</v>
      </c>
      <c r="D8" s="86">
        <v>3</v>
      </c>
      <c r="E8" s="86">
        <v>4</v>
      </c>
      <c r="F8" s="31">
        <v>7</v>
      </c>
      <c r="G8" s="31">
        <v>83</v>
      </c>
      <c r="H8" s="31">
        <v>97</v>
      </c>
      <c r="I8" s="32">
        <v>0.8556701030927835</v>
      </c>
      <c r="J8" s="120">
        <v>72</v>
      </c>
      <c r="K8" s="119"/>
      <c r="L8" s="119"/>
      <c r="M8" s="73"/>
      <c r="N8" s="73"/>
      <c r="O8" s="73"/>
      <c r="P8" s="73"/>
      <c r="Q8" s="50"/>
    </row>
    <row r="9" spans="1:17" ht="26.25" customHeight="1">
      <c r="A9" s="12">
        <v>6</v>
      </c>
      <c r="B9" s="11" t="s">
        <v>66</v>
      </c>
      <c r="C9" s="33">
        <v>4</v>
      </c>
      <c r="D9" s="34">
        <v>2</v>
      </c>
      <c r="E9" s="34">
        <v>5</v>
      </c>
      <c r="F9" s="34">
        <v>7</v>
      </c>
      <c r="G9" s="34">
        <v>83</v>
      </c>
      <c r="H9" s="34">
        <v>89</v>
      </c>
      <c r="I9" s="35">
        <v>0.9325842696629213</v>
      </c>
      <c r="J9" s="120">
        <v>70</v>
      </c>
      <c r="K9" s="119"/>
      <c r="L9" s="119"/>
      <c r="M9" s="73"/>
      <c r="N9" s="73"/>
      <c r="O9" s="73"/>
      <c r="P9" s="73"/>
      <c r="Q9" s="50"/>
    </row>
    <row r="10" spans="1:17" ht="26.25" customHeight="1">
      <c r="A10" s="10">
        <v>7</v>
      </c>
      <c r="B10" s="11" t="s">
        <v>97</v>
      </c>
      <c r="C10" s="33">
        <v>4</v>
      </c>
      <c r="D10" s="34">
        <v>2</v>
      </c>
      <c r="E10" s="34">
        <v>5</v>
      </c>
      <c r="F10" s="34">
        <v>7</v>
      </c>
      <c r="G10" s="34">
        <v>83</v>
      </c>
      <c r="H10" s="34">
        <v>100</v>
      </c>
      <c r="I10" s="35">
        <v>0.83</v>
      </c>
      <c r="J10" s="120">
        <v>68</v>
      </c>
      <c r="K10" s="119"/>
      <c r="L10" s="119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">
        <v>40</v>
      </c>
      <c r="C11" s="30">
        <v>2</v>
      </c>
      <c r="D11" s="86">
        <v>1</v>
      </c>
      <c r="E11" s="86">
        <v>6</v>
      </c>
      <c r="F11" s="31">
        <v>7</v>
      </c>
      <c r="G11" s="31">
        <v>69</v>
      </c>
      <c r="H11" s="31">
        <v>105</v>
      </c>
      <c r="I11" s="32">
        <v>0.6571428571428571</v>
      </c>
      <c r="J11" s="120">
        <v>66</v>
      </c>
      <c r="K11" s="119"/>
      <c r="L11" s="119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D</v>
      </c>
      <c r="D13" s="2"/>
    </row>
    <row r="14" spans="1:18" ht="18.75" customHeight="1" thickBot="1">
      <c r="A14" s="108" t="s">
        <v>17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20" ht="25.8">
      <c r="A15" s="14" t="s">
        <v>9</v>
      </c>
      <c r="B15" s="16"/>
      <c r="C15" s="110">
        <v>1</v>
      </c>
      <c r="D15" s="111"/>
      <c r="E15" s="110">
        <v>2</v>
      </c>
      <c r="F15" s="111"/>
      <c r="G15" s="110">
        <v>3</v>
      </c>
      <c r="H15" s="111"/>
      <c r="I15" s="110">
        <v>4</v>
      </c>
      <c r="J15" s="111"/>
      <c r="K15" s="110">
        <v>5</v>
      </c>
      <c r="L15" s="111"/>
      <c r="M15" s="112">
        <v>6</v>
      </c>
      <c r="N15" s="113"/>
      <c r="O15" s="112">
        <v>7</v>
      </c>
      <c r="P15" s="113"/>
      <c r="Q15" s="112">
        <v>8</v>
      </c>
      <c r="R15" s="113"/>
      <c r="S15" s="112"/>
      <c r="T15" s="113"/>
    </row>
    <row r="16" spans="1:20" ht="51.75" customHeight="1" thickBot="1">
      <c r="A16" s="15"/>
      <c r="B16" s="62" t="s">
        <v>1</v>
      </c>
      <c r="C16" s="106" t="str">
        <f>VLOOKUP($B$1&amp;C15,'Lista Zespołów'!$A$4:$E$99,3,FALSE)</f>
        <v>MMKS MIŃSK MAZOWIECKI 3</v>
      </c>
      <c r="D16" s="107"/>
      <c r="E16" s="106" t="str">
        <f>VLOOKUP($B$1&amp;E15,'Lista Zespołów'!$A$4:$E$99,3,FALSE)</f>
        <v>UKS LESZNOWOLA 2</v>
      </c>
      <c r="F16" s="107"/>
      <c r="G16" s="106" t="str">
        <f>VLOOKUP($B$1&amp;G15,'Lista Zespołów'!$A$4:$E$99,3,FALSE)</f>
        <v>METRO WARSZAWA 4</v>
      </c>
      <c r="H16" s="107"/>
      <c r="I16" s="106" t="str">
        <f>VLOOKUP($B$1&amp;I15,'Lista Zespołów'!$A$4:$E$99,3,FALSE)</f>
        <v>MMKS MIŃSK MAZ. 2</v>
      </c>
      <c r="J16" s="107"/>
      <c r="K16" s="114" t="str">
        <f>VLOOKUP($B$1&amp;K15,'Lista Zespołów'!$A$4:$E$99,3,FALSE)</f>
        <v>UKS PIĄTKA WOŁOMIN 1</v>
      </c>
      <c r="L16" s="115"/>
      <c r="M16" s="106" t="str">
        <f>VLOOKUP($B$1&amp;M15,'Lista Zespołów'!$A$4:$E$99,3,FALSE)</f>
        <v>OLIMP TŁUSZCZ 1</v>
      </c>
      <c r="N16" s="107"/>
      <c r="O16" s="106" t="str">
        <f>VLOOKUP($B$1&amp;O15,'Lista Zespołów'!$A$4:$E$99,3,FALSE)</f>
        <v>VOLLEY RADZIEJOWICE 1</v>
      </c>
      <c r="P16" s="107"/>
      <c r="Q16" s="106" t="str">
        <f>VLOOKUP($B$1&amp;Q15,'Lista Zespołów'!$A$4:$E$99,3,FALSE)</f>
        <v>OLIMP OSTROŁĘKA 2</v>
      </c>
      <c r="R16" s="107"/>
      <c r="S16" s="116"/>
      <c r="T16" s="117"/>
    </row>
    <row r="17" spans="1:20" ht="73.5" customHeight="1" thickBot="1">
      <c r="A17" s="63">
        <v>1</v>
      </c>
      <c r="B17" s="69" t="str">
        <f>VLOOKUP($B$1&amp;A17,'Lista Zespołów'!$A$4:$E$99,3,FALSE)</f>
        <v>MMKS MIŃSK MAZOWIECKI 3</v>
      </c>
      <c r="C17" s="22" t="s">
        <v>16</v>
      </c>
      <c r="D17" s="23" t="s">
        <v>16</v>
      </c>
      <c r="E17" s="17">
        <v>9</v>
      </c>
      <c r="F17" s="27">
        <v>15</v>
      </c>
      <c r="G17" s="17">
        <v>8</v>
      </c>
      <c r="H17" s="27">
        <v>15</v>
      </c>
      <c r="I17" s="17">
        <v>13</v>
      </c>
      <c r="J17" s="27">
        <v>15</v>
      </c>
      <c r="K17" s="17">
        <v>11</v>
      </c>
      <c r="L17" s="27">
        <v>15</v>
      </c>
      <c r="M17" s="17">
        <v>18</v>
      </c>
      <c r="N17" s="27">
        <v>16</v>
      </c>
      <c r="O17" s="17">
        <v>15</v>
      </c>
      <c r="P17" s="27">
        <v>9</v>
      </c>
      <c r="Q17" s="17">
        <v>9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UKS LESZNOWOLA 2</v>
      </c>
      <c r="C18" s="66">
        <f>IF(F17="","",F17)</f>
        <v>15</v>
      </c>
      <c r="D18" s="67">
        <f>IF(E17="","",E17)</f>
        <v>9</v>
      </c>
      <c r="E18" s="24" t="s">
        <v>16</v>
      </c>
      <c r="F18" s="25" t="s">
        <v>16</v>
      </c>
      <c r="G18" s="21">
        <v>7</v>
      </c>
      <c r="H18" s="28">
        <v>15</v>
      </c>
      <c r="I18" s="21">
        <v>5</v>
      </c>
      <c r="J18" s="28">
        <v>15</v>
      </c>
      <c r="K18" s="21">
        <v>15</v>
      </c>
      <c r="L18" s="28">
        <v>6</v>
      </c>
      <c r="M18" s="21">
        <v>15</v>
      </c>
      <c r="N18" s="28">
        <v>5</v>
      </c>
      <c r="O18" s="21">
        <v>15</v>
      </c>
      <c r="P18" s="28">
        <v>7</v>
      </c>
      <c r="Q18" s="21">
        <v>15</v>
      </c>
      <c r="R18" s="28">
        <v>12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METRO WARSZAWA 4</v>
      </c>
      <c r="C19" s="65">
        <f>IF(H17="","",H17)</f>
        <v>15</v>
      </c>
      <c r="D19" s="68">
        <f>IF(G17="","",G17)</f>
        <v>8</v>
      </c>
      <c r="E19" s="65">
        <f>IF(H18="","",H18)</f>
        <v>15</v>
      </c>
      <c r="F19" s="68">
        <f>IF(G18="","",G18)</f>
        <v>7</v>
      </c>
      <c r="G19" s="26" t="s">
        <v>16</v>
      </c>
      <c r="H19" s="23" t="s">
        <v>16</v>
      </c>
      <c r="I19" s="17">
        <v>11</v>
      </c>
      <c r="J19" s="27">
        <v>15</v>
      </c>
      <c r="K19" s="17">
        <v>15</v>
      </c>
      <c r="L19" s="27">
        <v>12</v>
      </c>
      <c r="M19" s="17">
        <v>15</v>
      </c>
      <c r="N19" s="27">
        <v>8</v>
      </c>
      <c r="O19" s="17">
        <v>15</v>
      </c>
      <c r="P19" s="27">
        <v>12</v>
      </c>
      <c r="Q19" s="17">
        <v>15</v>
      </c>
      <c r="R19" s="27">
        <v>6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MMKS MIŃSK MAZ. 2</v>
      </c>
      <c r="C20" s="66">
        <f>IF(J17="","",J17)</f>
        <v>15</v>
      </c>
      <c r="D20" s="67">
        <f>IF(I17="","",I17)</f>
        <v>13</v>
      </c>
      <c r="E20" s="66">
        <f>IF(J18="","",J18)</f>
        <v>15</v>
      </c>
      <c r="F20" s="67">
        <f>IF(I18="","",I18)</f>
        <v>5</v>
      </c>
      <c r="G20" s="66">
        <f>IF(J19="","",J19)</f>
        <v>15</v>
      </c>
      <c r="H20" s="67">
        <f>IF(I19="","",I19)</f>
        <v>11</v>
      </c>
      <c r="I20" s="24" t="s">
        <v>16</v>
      </c>
      <c r="J20" s="25" t="s">
        <v>16</v>
      </c>
      <c r="K20" s="21">
        <v>6</v>
      </c>
      <c r="L20" s="28">
        <v>15</v>
      </c>
      <c r="M20" s="21">
        <v>15</v>
      </c>
      <c r="N20" s="28">
        <v>6</v>
      </c>
      <c r="O20" s="21">
        <v>15</v>
      </c>
      <c r="P20" s="28">
        <v>13</v>
      </c>
      <c r="Q20" s="21">
        <v>16</v>
      </c>
      <c r="R20" s="28">
        <v>18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UKS PIĄTKA WOŁOMIN 1</v>
      </c>
      <c r="C21" s="66">
        <f>IF(L17="","",L17)</f>
        <v>15</v>
      </c>
      <c r="D21" s="67">
        <f>IF(K17="","",K17)</f>
        <v>11</v>
      </c>
      <c r="E21" s="66">
        <f>IF(L18="","",L18)</f>
        <v>6</v>
      </c>
      <c r="F21" s="67">
        <f>IF(K18="","",K18)</f>
        <v>15</v>
      </c>
      <c r="G21" s="66">
        <f>IF(L19="","",L19)</f>
        <v>12</v>
      </c>
      <c r="H21" s="67">
        <f>IF(K19="","",K19)</f>
        <v>15</v>
      </c>
      <c r="I21" s="66">
        <f>IF(L20="","",L20)</f>
        <v>15</v>
      </c>
      <c r="J21" s="67">
        <f>IF(K20="","",K20)</f>
        <v>6</v>
      </c>
      <c r="K21" s="24" t="s">
        <v>16</v>
      </c>
      <c r="L21" s="55" t="s">
        <v>16</v>
      </c>
      <c r="M21" s="17">
        <v>15</v>
      </c>
      <c r="N21" s="27">
        <v>9</v>
      </c>
      <c r="O21" s="17">
        <v>15</v>
      </c>
      <c r="P21" s="27">
        <v>12</v>
      </c>
      <c r="Q21" s="17">
        <v>12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OLIMP TŁUSZCZ 1</v>
      </c>
      <c r="C22" s="66">
        <f>IF(N17="","",N17)</f>
        <v>16</v>
      </c>
      <c r="D22" s="67">
        <f>IF(M17="","",M17)</f>
        <v>18</v>
      </c>
      <c r="E22" s="66">
        <f>IF(N18="","",N18)</f>
        <v>5</v>
      </c>
      <c r="F22" s="67">
        <f>IF(M18="","",M18)</f>
        <v>15</v>
      </c>
      <c r="G22" s="66">
        <f>IF(N19="","",N19)</f>
        <v>8</v>
      </c>
      <c r="H22" s="67">
        <f>IF(M19="","",M19)</f>
        <v>15</v>
      </c>
      <c r="I22" s="66">
        <f>IF(N20="","",N20)</f>
        <v>6</v>
      </c>
      <c r="J22" s="67">
        <f>IF(M20="","",M20)</f>
        <v>15</v>
      </c>
      <c r="K22" s="66">
        <f>IF(N21="","",N21)</f>
        <v>9</v>
      </c>
      <c r="L22" s="67">
        <f>IF(M21="","",M21)</f>
        <v>15</v>
      </c>
      <c r="M22" s="24" t="s">
        <v>16</v>
      </c>
      <c r="N22" s="55" t="s">
        <v>16</v>
      </c>
      <c r="O22" s="21">
        <v>10</v>
      </c>
      <c r="P22" s="28">
        <v>15</v>
      </c>
      <c r="Q22" s="21">
        <v>15</v>
      </c>
      <c r="R22" s="28">
        <v>13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VOLLEY RADZIEJOWICE 1</v>
      </c>
      <c r="C23" s="66">
        <f>IF(P17="","",P17)</f>
        <v>9</v>
      </c>
      <c r="D23" s="67">
        <f>IF(O17="","",O17)</f>
        <v>15</v>
      </c>
      <c r="E23" s="66">
        <f>IF(P18="","",P18)</f>
        <v>7</v>
      </c>
      <c r="F23" s="67">
        <f>IF(O18="","",O18)</f>
        <v>15</v>
      </c>
      <c r="G23" s="66">
        <f>IF(P19="","",P19)</f>
        <v>12</v>
      </c>
      <c r="H23" s="67">
        <f>IF(O19="","",O19)</f>
        <v>15</v>
      </c>
      <c r="I23" s="66">
        <f>IF(P20="","",P20)</f>
        <v>13</v>
      </c>
      <c r="J23" s="67">
        <f>IF(O20="","",O20)</f>
        <v>15</v>
      </c>
      <c r="K23" s="66">
        <f>IF(P21="","",P21)</f>
        <v>12</v>
      </c>
      <c r="L23" s="67">
        <f>IF(O21="","",O21)</f>
        <v>15</v>
      </c>
      <c r="M23" s="66">
        <f>IF(P22="","",P22)</f>
        <v>15</v>
      </c>
      <c r="N23" s="67">
        <f>IF(O22="","",O22)</f>
        <v>10</v>
      </c>
      <c r="O23" s="24" t="s">
        <v>16</v>
      </c>
      <c r="P23" s="55" t="s">
        <v>16</v>
      </c>
      <c r="Q23" s="17">
        <v>15</v>
      </c>
      <c r="R23" s="83">
        <v>4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OLIMP OSTROŁĘKA 2</v>
      </c>
      <c r="C24" s="66">
        <f>IF(R17="","",R17)</f>
        <v>15</v>
      </c>
      <c r="D24" s="67">
        <f>IF(Q17="","",Q17)</f>
        <v>9</v>
      </c>
      <c r="E24" s="66">
        <f>IF(R18="","",R18)</f>
        <v>12</v>
      </c>
      <c r="F24" s="67">
        <f>IF(Q18="","",Q18)</f>
        <v>15</v>
      </c>
      <c r="G24" s="66">
        <f>IF(R19="","",R19)</f>
        <v>6</v>
      </c>
      <c r="H24" s="67">
        <f>IF(Q19="","",Q19)</f>
        <v>15</v>
      </c>
      <c r="I24" s="66">
        <f>IF(R20="","",R20)</f>
        <v>18</v>
      </c>
      <c r="J24" s="67">
        <f>IF(Q20="","",Q20)</f>
        <v>16</v>
      </c>
      <c r="K24" s="66">
        <f>IF(R21="","",R21)</f>
        <v>15</v>
      </c>
      <c r="L24" s="67">
        <f>IF(Q21="","",Q21)</f>
        <v>12</v>
      </c>
      <c r="M24" s="66">
        <f>IF(Q21="","",Q21)</f>
        <v>12</v>
      </c>
      <c r="N24" s="67">
        <f>IF(R21="","",R21)</f>
        <v>15</v>
      </c>
      <c r="O24" s="66">
        <f>IF(R23="","",R23)</f>
        <v>4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MMKS MIŃSK MAZOWIECKI 3</v>
      </c>
      <c r="C28" s="52" t="s">
        <v>21</v>
      </c>
      <c r="D28" s="51" t="str">
        <f>VLOOKUP(J28,'Lista Zespołów'!$A$4:$E$99,3,FALSE)</f>
        <v>OLIMP OSTROŁĘKA 2</v>
      </c>
      <c r="F28" t="s">
        <v>22</v>
      </c>
      <c r="G28" s="57">
        <v>1</v>
      </c>
      <c r="H28" s="58" t="str">
        <f>$B$1&amp;1</f>
        <v>D1</v>
      </c>
      <c r="I28" s="59" t="s">
        <v>21</v>
      </c>
      <c r="J28" s="58" t="str">
        <f>$B$1&amp;8</f>
        <v>D8</v>
      </c>
    </row>
    <row r="29" spans="1:10" ht="17.4">
      <c r="A29" s="47">
        <v>2</v>
      </c>
      <c r="B29" s="51" t="str">
        <f>VLOOKUP(H29,'Lista Zespołów'!$A$4:$E$99,3,FALSE)</f>
        <v>UKS LESZNOWOLA 2</v>
      </c>
      <c r="C29" s="52" t="s">
        <v>21</v>
      </c>
      <c r="D29" s="51" t="str">
        <f>VLOOKUP(J29,'Lista Zespołów'!$A$4:$E$99,3,FALSE)</f>
        <v>VOLLEY RADZIEJOWICE 1</v>
      </c>
      <c r="F29" t="s">
        <v>22</v>
      </c>
      <c r="G29" s="57">
        <v>2</v>
      </c>
      <c r="H29" s="58" t="str">
        <f>$B$1&amp;2</f>
        <v>D2</v>
      </c>
      <c r="I29" s="59" t="s">
        <v>21</v>
      </c>
      <c r="J29" s="58" t="str">
        <f>$B$1&amp;7</f>
        <v>D7</v>
      </c>
    </row>
    <row r="30" spans="1:10" ht="17.4">
      <c r="A30" s="47">
        <v>3</v>
      </c>
      <c r="B30" s="51" t="str">
        <f>VLOOKUP(H30,'Lista Zespołów'!$A$4:$E$99,3,FALSE)</f>
        <v>METRO WARSZAWA 4</v>
      </c>
      <c r="C30" s="52" t="s">
        <v>21</v>
      </c>
      <c r="D30" s="51" t="str">
        <f>VLOOKUP(J30,'Lista Zespołów'!$A$4:$E$99,3,FALSE)</f>
        <v>OLIMP TŁUSZCZ 1</v>
      </c>
      <c r="F30" t="s">
        <v>22</v>
      </c>
      <c r="G30" s="57">
        <v>3</v>
      </c>
      <c r="H30" s="58" t="str">
        <f>$B$1&amp;3</f>
        <v>D3</v>
      </c>
      <c r="I30" s="59" t="s">
        <v>21</v>
      </c>
      <c r="J30" s="60" t="str">
        <f>$B$1&amp;6</f>
        <v>D6</v>
      </c>
    </row>
    <row r="31" spans="1:10" ht="17.4">
      <c r="A31" s="47">
        <v>4</v>
      </c>
      <c r="B31" s="51" t="str">
        <f>VLOOKUP(H31,'Lista Zespołów'!$A$4:$E$99,3,FALSE)</f>
        <v>MMKS MIŃSK MAZ. 2</v>
      </c>
      <c r="C31" s="52" t="s">
        <v>21</v>
      </c>
      <c r="D31" s="51" t="str">
        <f>VLOOKUP(J31,'Lista Zespołów'!$A$4:$E$99,3,FALSE)</f>
        <v>UKS PIĄTKA WOŁOMIN 1</v>
      </c>
      <c r="F31" t="s">
        <v>22</v>
      </c>
      <c r="G31" s="57">
        <v>4</v>
      </c>
      <c r="H31" s="58" t="str">
        <f>$B$1&amp;4</f>
        <v>D4</v>
      </c>
      <c r="I31" s="59" t="s">
        <v>21</v>
      </c>
      <c r="J31" s="60" t="str">
        <f>$B$1&amp;5</f>
        <v>D5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OLIMP OSTROŁĘKA 2</v>
      </c>
      <c r="C33" s="52" t="s">
        <v>21</v>
      </c>
      <c r="D33" s="51" t="str">
        <f>VLOOKUP(J33,'Lista Zespołów'!$A$4:$E$99,3,FALSE)</f>
        <v>UKS PIĄTKA WOŁOMIN 1</v>
      </c>
      <c r="F33" t="s">
        <v>22</v>
      </c>
      <c r="G33" s="47">
        <v>5</v>
      </c>
      <c r="H33" s="58" t="str">
        <f>$B$1&amp;8</f>
        <v>D8</v>
      </c>
      <c r="I33" s="59" t="s">
        <v>21</v>
      </c>
      <c r="J33" s="58" t="str">
        <f>$B$1&amp;5</f>
        <v>D5</v>
      </c>
    </row>
    <row r="34" spans="1:10" ht="17.4">
      <c r="A34" s="47">
        <v>6</v>
      </c>
      <c r="B34" s="51" t="str">
        <f>VLOOKUP(H34,'Lista Zespołów'!$A$4:$E$99,3,FALSE)</f>
        <v>OLIMP TŁUSZCZ 1</v>
      </c>
      <c r="C34" s="52" t="s">
        <v>21</v>
      </c>
      <c r="D34" s="51" t="str">
        <f>VLOOKUP(J34,'Lista Zespołów'!$A$4:$E$99,3,FALSE)</f>
        <v>MMKS MIŃSK MAZ. 2</v>
      </c>
      <c r="F34" t="s">
        <v>22</v>
      </c>
      <c r="G34" s="47">
        <v>6</v>
      </c>
      <c r="H34" s="58" t="str">
        <f>$B$1&amp;6</f>
        <v>D6</v>
      </c>
      <c r="I34" s="59" t="s">
        <v>21</v>
      </c>
      <c r="J34" s="58" t="str">
        <f>$B$1&amp;4</f>
        <v>D4</v>
      </c>
    </row>
    <row r="35" spans="1:10" ht="17.4">
      <c r="A35" s="47">
        <v>7</v>
      </c>
      <c r="B35" s="51" t="str">
        <f>VLOOKUP(H35,'Lista Zespołów'!$A$4:$E$99,3,FALSE)</f>
        <v>VOLLEY RADZIEJOWICE 1</v>
      </c>
      <c r="C35" s="52" t="s">
        <v>21</v>
      </c>
      <c r="D35" s="51" t="str">
        <f>VLOOKUP(J35,'Lista Zespołów'!$A$4:$E$99,3,FALSE)</f>
        <v>METRO WARSZAWA 4</v>
      </c>
      <c r="F35" t="s">
        <v>22</v>
      </c>
      <c r="G35" s="47">
        <v>7</v>
      </c>
      <c r="H35" s="60" t="str">
        <f>$B$1&amp;7</f>
        <v>D7</v>
      </c>
      <c r="I35" s="59" t="s">
        <v>21</v>
      </c>
      <c r="J35" s="60" t="str">
        <f>$B$1&amp;3</f>
        <v>D3</v>
      </c>
    </row>
    <row r="36" spans="1:10" ht="17.4">
      <c r="A36" s="47">
        <v>8</v>
      </c>
      <c r="B36" s="51" t="str">
        <f>VLOOKUP(H36,'Lista Zespołów'!$A$4:$E$99,3,FALSE)</f>
        <v>MMKS MIŃSK MAZOWIECKI 3</v>
      </c>
      <c r="C36" s="52" t="s">
        <v>21</v>
      </c>
      <c r="D36" s="51" t="str">
        <f>VLOOKUP(J36,'Lista Zespołów'!$A$4:$E$99,3,FALSE)</f>
        <v>UKS LESZNOWOLA 2</v>
      </c>
      <c r="F36" t="s">
        <v>22</v>
      </c>
      <c r="G36" s="47">
        <v>8</v>
      </c>
      <c r="H36" s="60" t="str">
        <f>$B$1&amp;1</f>
        <v>D1</v>
      </c>
      <c r="I36" s="59" t="s">
        <v>21</v>
      </c>
      <c r="J36" s="60" t="str">
        <f>$B$1&amp;2</f>
        <v>D2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UKS LESZNOWOLA 2</v>
      </c>
      <c r="C38" s="52" t="s">
        <v>21</v>
      </c>
      <c r="D38" s="51" t="str">
        <f>VLOOKUP(J38,'Lista Zespołów'!$A$4:$E$99,3,FALSE)</f>
        <v>OLIMP OSTROŁĘKA 2</v>
      </c>
      <c r="F38" t="s">
        <v>22</v>
      </c>
      <c r="G38" s="47">
        <v>9</v>
      </c>
      <c r="H38" s="58" t="str">
        <f>$B$1&amp;2</f>
        <v>D2</v>
      </c>
      <c r="I38" s="59" t="s">
        <v>21</v>
      </c>
      <c r="J38" s="58" t="str">
        <f>$B$1&amp;8</f>
        <v>D8</v>
      </c>
    </row>
    <row r="39" spans="1:10" ht="17.4">
      <c r="A39" s="47">
        <v>10</v>
      </c>
      <c r="B39" s="51" t="str">
        <f>VLOOKUP(H39,'Lista Zespołów'!$A$4:$E$99,3,FALSE)</f>
        <v>METRO WARSZAWA 4</v>
      </c>
      <c r="C39" s="52" t="s">
        <v>21</v>
      </c>
      <c r="D39" s="51" t="str">
        <f>VLOOKUP(J39,'Lista Zespołów'!$A$4:$E$99,3,FALSE)</f>
        <v>MMKS MIŃSK MAZOWIECKI 3</v>
      </c>
      <c r="F39" t="s">
        <v>22</v>
      </c>
      <c r="G39" s="47">
        <v>10</v>
      </c>
      <c r="H39" s="58" t="str">
        <f>$B$1&amp;3</f>
        <v>D3</v>
      </c>
      <c r="I39" s="59" t="s">
        <v>21</v>
      </c>
      <c r="J39" s="58" t="str">
        <f>$B$1&amp;1</f>
        <v>D1</v>
      </c>
    </row>
    <row r="40" spans="1:10" ht="17.4">
      <c r="A40" s="47">
        <v>11</v>
      </c>
      <c r="B40" s="51" t="str">
        <f>VLOOKUP(H40,'Lista Zespołów'!$A$4:$E$99,3,FALSE)</f>
        <v>MMKS MIŃSK MAZ. 2</v>
      </c>
      <c r="C40" s="52" t="s">
        <v>21</v>
      </c>
      <c r="D40" s="51" t="str">
        <f>VLOOKUP(J40,'Lista Zespołów'!$A$4:$E$99,3,FALSE)</f>
        <v>VOLLEY RADZIEJOWICE 1</v>
      </c>
      <c r="F40" t="s">
        <v>22</v>
      </c>
      <c r="G40" s="47">
        <v>11</v>
      </c>
      <c r="H40" s="60" t="str">
        <f>$B$1&amp;4</f>
        <v>D4</v>
      </c>
      <c r="I40" s="59" t="s">
        <v>21</v>
      </c>
      <c r="J40" s="60" t="str">
        <f>$B$1&amp;7</f>
        <v>D7</v>
      </c>
    </row>
    <row r="41" spans="1:10" ht="17.4">
      <c r="A41" s="47">
        <v>12</v>
      </c>
      <c r="B41" s="51" t="str">
        <f>VLOOKUP(H41,'Lista Zespołów'!$A$4:$E$99,3,FALSE)</f>
        <v>UKS PIĄTKA WOŁOMIN 1</v>
      </c>
      <c r="C41" s="52" t="s">
        <v>21</v>
      </c>
      <c r="D41" s="51" t="str">
        <f>VLOOKUP(J41,'Lista Zespołów'!$A$4:$E$99,3,FALSE)</f>
        <v>OLIMP TŁUSZCZ 1</v>
      </c>
      <c r="F41" t="s">
        <v>22</v>
      </c>
      <c r="G41" s="47">
        <v>12</v>
      </c>
      <c r="H41" s="60" t="str">
        <f>$B$1&amp;5</f>
        <v>D5</v>
      </c>
      <c r="I41" s="59" t="s">
        <v>21</v>
      </c>
      <c r="J41" s="60" t="str">
        <f>$B$1&amp;6</f>
        <v>D6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OLIMP OSTROŁĘKA 2</v>
      </c>
      <c r="C43" s="52" t="s">
        <v>21</v>
      </c>
      <c r="D43" s="51" t="str">
        <f>VLOOKUP(J43,'Lista Zespołów'!$A$4:$E$99,3,FALSE)</f>
        <v>OLIMP TŁUSZCZ 1</v>
      </c>
      <c r="F43" t="s">
        <v>22</v>
      </c>
      <c r="G43" s="47">
        <v>13</v>
      </c>
      <c r="H43" s="60" t="str">
        <f>$B$1&amp;8</f>
        <v>D8</v>
      </c>
      <c r="I43" s="59" t="s">
        <v>21</v>
      </c>
      <c r="J43" s="60" t="str">
        <f>$B$1&amp;6</f>
        <v>D6</v>
      </c>
    </row>
    <row r="44" spans="1:10" ht="17.4">
      <c r="A44" s="47">
        <v>14</v>
      </c>
      <c r="B44" s="51" t="str">
        <f>VLOOKUP(H44,'Lista Zespołów'!$A$4:$E$99,3,FALSE)</f>
        <v>VOLLEY RADZIEJOWICE 1</v>
      </c>
      <c r="C44" s="52" t="s">
        <v>21</v>
      </c>
      <c r="D44" s="51" t="str">
        <f>VLOOKUP(J44,'Lista Zespołów'!$A$4:$E$99,3,FALSE)</f>
        <v>UKS PIĄTKA WOŁOMIN 1</v>
      </c>
      <c r="F44" t="s">
        <v>22</v>
      </c>
      <c r="G44" s="47">
        <v>14</v>
      </c>
      <c r="H44" s="60" t="str">
        <f>$B$1&amp;7</f>
        <v>D7</v>
      </c>
      <c r="I44" s="59" t="s">
        <v>21</v>
      </c>
      <c r="J44" s="60" t="str">
        <f>$B$1&amp;5</f>
        <v>D5</v>
      </c>
    </row>
    <row r="45" spans="1:10" ht="18">
      <c r="A45" s="47">
        <v>15</v>
      </c>
      <c r="B45" s="51" t="str">
        <f>VLOOKUP(H45,'Lista Zespołów'!$A$4:$E$99,3,FALSE)</f>
        <v>MMKS MIŃSK MAZOWIECKI 3</v>
      </c>
      <c r="C45" s="54" t="s">
        <v>21</v>
      </c>
      <c r="D45" s="51" t="str">
        <f>VLOOKUP(J45,'Lista Zespołów'!$A$4:$E$99,3,FALSE)</f>
        <v>MMKS MIŃSK MAZ. 2</v>
      </c>
      <c r="F45" t="s">
        <v>22</v>
      </c>
      <c r="G45" s="47">
        <v>15</v>
      </c>
      <c r="H45" s="60" t="str">
        <f>$B$1&amp;1</f>
        <v>D1</v>
      </c>
      <c r="I45" s="59" t="s">
        <v>21</v>
      </c>
      <c r="J45" s="60" t="str">
        <f>$B$1&amp;4</f>
        <v>D4</v>
      </c>
    </row>
    <row r="46" spans="1:10" ht="18">
      <c r="A46" s="47">
        <v>16</v>
      </c>
      <c r="B46" s="51" t="str">
        <f>VLOOKUP(H46,'Lista Zespołów'!$A$4:$E$99,3,FALSE)</f>
        <v>UKS LESZNOWOLA 2</v>
      </c>
      <c r="C46" s="54" t="s">
        <v>21</v>
      </c>
      <c r="D46" s="51" t="str">
        <f>VLOOKUP(J46,'Lista Zespołów'!$A$4:$E$99,3,FALSE)</f>
        <v>METRO WARSZAWA 4</v>
      </c>
      <c r="F46" t="s">
        <v>22</v>
      </c>
      <c r="G46" s="47">
        <v>16</v>
      </c>
      <c r="H46" s="60" t="str">
        <f>$B$1&amp;2</f>
        <v>D2</v>
      </c>
      <c r="I46" s="59" t="s">
        <v>21</v>
      </c>
      <c r="J46" s="60" t="str">
        <f>$B$1&amp;3</f>
        <v>D3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METRO WARSZAWA 4</v>
      </c>
      <c r="C48" s="52" t="s">
        <v>21</v>
      </c>
      <c r="D48" s="51" t="str">
        <f>VLOOKUP(J48,'Lista Zespołów'!$A$4:$E$99,3,FALSE)</f>
        <v>OLIMP OSTROŁĘKA 2</v>
      </c>
      <c r="F48" t="s">
        <v>22</v>
      </c>
      <c r="G48" s="47">
        <v>17</v>
      </c>
      <c r="H48" s="60" t="str">
        <f>$B$1&amp;3</f>
        <v>D3</v>
      </c>
      <c r="I48" s="59" t="s">
        <v>21</v>
      </c>
      <c r="J48" s="60" t="str">
        <f>$B$1&amp;8</f>
        <v>D8</v>
      </c>
    </row>
    <row r="49" spans="1:10" ht="18">
      <c r="A49" s="47">
        <v>18</v>
      </c>
      <c r="B49" s="51" t="str">
        <f>VLOOKUP(H49,'Lista Zespołów'!$A$4:$E$99,3,FALSE)</f>
        <v>MMKS MIŃSK MAZ. 2</v>
      </c>
      <c r="C49" s="54" t="s">
        <v>21</v>
      </c>
      <c r="D49" s="51" t="str">
        <f>VLOOKUP(J49,'Lista Zespołów'!$A$4:$E$99,3,FALSE)</f>
        <v>UKS LESZNOWOLA 2</v>
      </c>
      <c r="F49" t="s">
        <v>22</v>
      </c>
      <c r="G49" s="47">
        <v>18</v>
      </c>
      <c r="H49" s="60" t="str">
        <f>$B$1&amp;4</f>
        <v>D4</v>
      </c>
      <c r="I49" s="59" t="s">
        <v>21</v>
      </c>
      <c r="J49" s="60" t="str">
        <f>$B$1&amp;2</f>
        <v>D2</v>
      </c>
    </row>
    <row r="50" spans="1:10" ht="18">
      <c r="A50" s="47">
        <v>19</v>
      </c>
      <c r="B50" s="51" t="str">
        <f>VLOOKUP(H50,'Lista Zespołów'!$A$4:$E$99,3,FALSE)</f>
        <v>UKS PIĄTKA WOŁOMIN 1</v>
      </c>
      <c r="C50" s="54" t="s">
        <v>21</v>
      </c>
      <c r="D50" s="51" t="str">
        <f>VLOOKUP(J50,'Lista Zespołów'!$A$4:$E$99,3,FALSE)</f>
        <v>MMKS MIŃSK MAZOWIECKI 3</v>
      </c>
      <c r="F50" t="s">
        <v>22</v>
      </c>
      <c r="G50" s="47">
        <v>19</v>
      </c>
      <c r="H50" s="60" t="str">
        <f>$B$1&amp;5</f>
        <v>D5</v>
      </c>
      <c r="I50" s="59" t="s">
        <v>21</v>
      </c>
      <c r="J50" s="60" t="str">
        <f>$B$1&amp;1</f>
        <v>D1</v>
      </c>
    </row>
    <row r="51" spans="1:10" ht="18">
      <c r="A51" s="47">
        <v>20</v>
      </c>
      <c r="B51" s="51" t="str">
        <f>VLOOKUP(H51,'Lista Zespołów'!$A$4:$E$99,3,FALSE)</f>
        <v>OLIMP TŁUSZCZ 1</v>
      </c>
      <c r="C51" s="85" t="s">
        <v>21</v>
      </c>
      <c r="D51" s="51" t="str">
        <f>VLOOKUP(J51,'Lista Zespołów'!$A$4:$E$99,3,FALSE)</f>
        <v>VOLLEY RADZIEJOWICE 1</v>
      </c>
      <c r="F51" t="s">
        <v>22</v>
      </c>
      <c r="G51" s="47">
        <v>20</v>
      </c>
      <c r="H51" s="60" t="str">
        <f>$B$1&amp;6</f>
        <v>D6</v>
      </c>
      <c r="I51" s="59" t="s">
        <v>21</v>
      </c>
      <c r="J51" s="60" t="str">
        <f>$B$1&amp;7</f>
        <v>D7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OLIMP OSTROŁĘKA 2</v>
      </c>
      <c r="C53" s="52" t="s">
        <v>21</v>
      </c>
      <c r="D53" s="51" t="str">
        <f>VLOOKUP(J53,'Lista Zespołów'!$A$4:$E$99,3,FALSE)</f>
        <v>VOLLEY RADZIEJOWICE 1</v>
      </c>
      <c r="F53" t="s">
        <v>22</v>
      </c>
      <c r="G53" s="47">
        <v>21</v>
      </c>
      <c r="H53" s="60" t="str">
        <f>$B$1&amp;8</f>
        <v>D8</v>
      </c>
      <c r="I53" s="59" t="s">
        <v>21</v>
      </c>
      <c r="J53" s="60" t="str">
        <f>$B$1&amp;7</f>
        <v>D7</v>
      </c>
    </row>
    <row r="54" spans="1:10" ht="18">
      <c r="A54" s="47">
        <v>22</v>
      </c>
      <c r="B54" s="51" t="str">
        <f>VLOOKUP(H54,'Lista Zespołów'!$A$4:$E$99,3,FALSE)</f>
        <v>MMKS MIŃSK MAZOWIECKI 3</v>
      </c>
      <c r="C54" s="54" t="s">
        <v>21</v>
      </c>
      <c r="D54" s="51" t="str">
        <f>VLOOKUP(J54,'Lista Zespołów'!$A$4:$E$99,3,FALSE)</f>
        <v>OLIMP TŁUSZCZ 1</v>
      </c>
      <c r="F54" t="s">
        <v>22</v>
      </c>
      <c r="G54" s="47">
        <v>22</v>
      </c>
      <c r="H54" s="60" t="str">
        <f>$B$1&amp;1</f>
        <v>D1</v>
      </c>
      <c r="I54" s="59" t="s">
        <v>21</v>
      </c>
      <c r="J54" s="60" t="str">
        <f>$B$1&amp;6</f>
        <v>D6</v>
      </c>
    </row>
    <row r="55" spans="1:10" ht="18">
      <c r="A55" s="47">
        <v>23</v>
      </c>
      <c r="B55" s="51" t="str">
        <f>VLOOKUP(H55,'Lista Zespołów'!$A$4:$E$99,3,FALSE)</f>
        <v>UKS LESZNOWOLA 2</v>
      </c>
      <c r="C55" s="54" t="s">
        <v>21</v>
      </c>
      <c r="D55" s="51" t="str">
        <f>VLOOKUP(J55,'Lista Zespołów'!$A$4:$E$99,3,FALSE)</f>
        <v>UKS PIĄTKA WOŁOMIN 1</v>
      </c>
      <c r="F55" t="s">
        <v>22</v>
      </c>
      <c r="G55" s="47">
        <v>23</v>
      </c>
      <c r="H55" s="60" t="str">
        <f>$B$1&amp;2</f>
        <v>D2</v>
      </c>
      <c r="I55" s="59" t="s">
        <v>21</v>
      </c>
      <c r="J55" s="60" t="str">
        <f>$B$1&amp;5</f>
        <v>D5</v>
      </c>
    </row>
    <row r="56" spans="1:10" ht="18">
      <c r="A56" s="47">
        <v>24</v>
      </c>
      <c r="B56" s="51" t="str">
        <f>VLOOKUP(H56,'Lista Zespołów'!$A$4:$E$99,3,FALSE)</f>
        <v>METRO WARSZAWA 4</v>
      </c>
      <c r="C56" s="85" t="s">
        <v>21</v>
      </c>
      <c r="D56" s="51" t="str">
        <f>VLOOKUP(J56,'Lista Zespołów'!$A$4:$E$99,3,FALSE)</f>
        <v>MMKS MIŃSK MAZ. 2</v>
      </c>
      <c r="F56" t="s">
        <v>22</v>
      </c>
      <c r="G56" s="47">
        <v>24</v>
      </c>
      <c r="H56" s="60" t="str">
        <f>$B$1&amp;3</f>
        <v>D3</v>
      </c>
      <c r="I56" s="59" t="s">
        <v>21</v>
      </c>
      <c r="J56" s="60" t="str">
        <f>$B$1&amp;4</f>
        <v>D4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MMKS MIŃSK MAZ. 2</v>
      </c>
      <c r="C58" s="52" t="s">
        <v>21</v>
      </c>
      <c r="D58" s="51" t="str">
        <f>VLOOKUP(J58,'Lista Zespołów'!$A$4:$E$99,3,FALSE)</f>
        <v>OLIMP OSTROŁĘKA 2</v>
      </c>
      <c r="F58" t="s">
        <v>22</v>
      </c>
      <c r="G58" s="47">
        <v>25</v>
      </c>
      <c r="H58" s="60" t="str">
        <f>$B$1&amp;4</f>
        <v>D4</v>
      </c>
      <c r="I58" s="59" t="s">
        <v>21</v>
      </c>
      <c r="J58" s="60" t="str">
        <f>$B$1&amp;8</f>
        <v>D8</v>
      </c>
    </row>
    <row r="59" spans="1:10" ht="18">
      <c r="A59" s="47">
        <v>26</v>
      </c>
      <c r="B59" s="51" t="str">
        <f>VLOOKUP(H59,'Lista Zespołów'!$A$4:$E$99,3,FALSE)</f>
        <v>UKS PIĄTKA WOŁOMIN 1</v>
      </c>
      <c r="C59" s="54" t="s">
        <v>21</v>
      </c>
      <c r="D59" s="51" t="str">
        <f>VLOOKUP(J59,'Lista Zespołów'!$A$4:$E$99,3,FALSE)</f>
        <v>METRO WARSZAWA 4</v>
      </c>
      <c r="F59" t="s">
        <v>22</v>
      </c>
      <c r="G59" s="47">
        <v>26</v>
      </c>
      <c r="H59" s="60" t="str">
        <f>$B$1&amp;5</f>
        <v>D5</v>
      </c>
      <c r="I59" s="59" t="s">
        <v>21</v>
      </c>
      <c r="J59" s="60" t="str">
        <f>$B$1&amp;3</f>
        <v>D3</v>
      </c>
    </row>
    <row r="60" spans="1:10" ht="18">
      <c r="A60" s="47">
        <v>27</v>
      </c>
      <c r="B60" s="51" t="str">
        <f>VLOOKUP(H60,'Lista Zespołów'!$A$4:$E$99,3,FALSE)</f>
        <v>OLIMP TŁUSZCZ 1</v>
      </c>
      <c r="C60" s="54" t="s">
        <v>21</v>
      </c>
      <c r="D60" s="51" t="str">
        <f>VLOOKUP(J60,'Lista Zespołów'!$A$4:$E$99,3,FALSE)</f>
        <v>UKS LESZNOWOLA 2</v>
      </c>
      <c r="F60" t="s">
        <v>22</v>
      </c>
      <c r="G60" s="47">
        <v>27</v>
      </c>
      <c r="H60" s="60" t="str">
        <f>$B$1&amp;6</f>
        <v>D6</v>
      </c>
      <c r="I60" s="59" t="s">
        <v>21</v>
      </c>
      <c r="J60" s="60" t="str">
        <f>$B$1&amp;2</f>
        <v>D2</v>
      </c>
    </row>
    <row r="61" spans="1:10" ht="18">
      <c r="A61" s="47">
        <v>28</v>
      </c>
      <c r="B61" s="51" t="str">
        <f>VLOOKUP(H61,'Lista Zespołów'!$A$4:$E$99,3,FALSE)</f>
        <v>VOLLEY RADZIEJOWICE 1</v>
      </c>
      <c r="C61" s="85" t="s">
        <v>21</v>
      </c>
      <c r="D61" s="51" t="str">
        <f>VLOOKUP(J61,'Lista Zespołów'!$A$4:$E$99,3,FALSE)</f>
        <v>MMKS MIŃSK MAZOWIECKI 3</v>
      </c>
      <c r="F61" t="s">
        <v>22</v>
      </c>
      <c r="G61" s="47">
        <v>28</v>
      </c>
      <c r="H61" s="60" t="str">
        <f>$B$1&amp;7</f>
        <v>D7</v>
      </c>
      <c r="I61" s="59" t="s">
        <v>21</v>
      </c>
      <c r="J61" s="60" t="str">
        <f>$B$1&amp;1</f>
        <v>D1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1"/>
  <sheetViews>
    <sheetView showGridLines="0" zoomScale="40" zoomScaleNormal="40" workbookViewId="0" topLeftCell="A1">
      <selection activeCell="B4" sqref="B4:J11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E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8" t="str">
        <f>_XLNM.CRITERIA</f>
        <v>E</v>
      </c>
      <c r="L3" s="119"/>
      <c r="M3" s="73"/>
      <c r="N3" s="73"/>
      <c r="O3" s="73"/>
      <c r="P3" s="73"/>
      <c r="Q3" s="50"/>
    </row>
    <row r="4" spans="1:17" ht="26.25" customHeight="1">
      <c r="A4" s="10">
        <v>1</v>
      </c>
      <c r="B4" s="11" t="s">
        <v>45</v>
      </c>
      <c r="C4" s="33">
        <v>12</v>
      </c>
      <c r="D4" s="34">
        <v>6</v>
      </c>
      <c r="E4" s="34">
        <v>1</v>
      </c>
      <c r="F4" s="34">
        <v>7</v>
      </c>
      <c r="G4" s="34">
        <v>107</v>
      </c>
      <c r="H4" s="34">
        <v>76</v>
      </c>
      <c r="I4" s="35">
        <v>1.4078947368421053</v>
      </c>
      <c r="J4" s="121">
        <v>70</v>
      </c>
      <c r="K4" s="119"/>
      <c r="L4" s="119"/>
      <c r="M4" s="73"/>
      <c r="N4" s="73"/>
      <c r="O4" s="73"/>
      <c r="P4" s="73"/>
      <c r="Q4" s="50"/>
    </row>
    <row r="5" spans="1:17" ht="26.25" customHeight="1">
      <c r="A5" s="12">
        <v>2</v>
      </c>
      <c r="B5" s="11" t="s">
        <v>44</v>
      </c>
      <c r="C5" s="33">
        <v>10</v>
      </c>
      <c r="D5" s="34">
        <v>5</v>
      </c>
      <c r="E5" s="34">
        <v>2</v>
      </c>
      <c r="F5" s="34">
        <v>7</v>
      </c>
      <c r="G5" s="34">
        <v>100</v>
      </c>
      <c r="H5" s="34">
        <v>84</v>
      </c>
      <c r="I5" s="35">
        <v>1.1904761904761905</v>
      </c>
      <c r="J5" s="121">
        <v>68</v>
      </c>
      <c r="K5" s="119"/>
      <c r="L5" s="119"/>
      <c r="M5" s="73"/>
      <c r="N5" s="73"/>
      <c r="O5" s="73"/>
      <c r="P5" s="73"/>
      <c r="Q5" s="50"/>
    </row>
    <row r="6" spans="1:17" ht="26.25" customHeight="1">
      <c r="A6" s="10">
        <v>3</v>
      </c>
      <c r="B6" s="13" t="s">
        <v>37</v>
      </c>
      <c r="C6" s="30">
        <v>10</v>
      </c>
      <c r="D6" s="86">
        <v>5</v>
      </c>
      <c r="E6" s="86">
        <v>2</v>
      </c>
      <c r="F6" s="31">
        <v>7</v>
      </c>
      <c r="G6" s="31">
        <v>91</v>
      </c>
      <c r="H6" s="31">
        <v>85</v>
      </c>
      <c r="I6" s="32">
        <v>1.0705882352941176</v>
      </c>
      <c r="J6" s="120">
        <v>66</v>
      </c>
      <c r="K6" s="119"/>
      <c r="L6" s="119"/>
      <c r="M6" s="73"/>
      <c r="N6" s="73"/>
      <c r="O6" s="73"/>
      <c r="P6" s="73"/>
      <c r="Q6" s="50"/>
    </row>
    <row r="7" spans="1:17" ht="26.25" customHeight="1">
      <c r="A7" s="12">
        <v>4</v>
      </c>
      <c r="B7" s="13" t="s">
        <v>67</v>
      </c>
      <c r="C7" s="30">
        <v>8</v>
      </c>
      <c r="D7" s="86">
        <v>4</v>
      </c>
      <c r="E7" s="86">
        <v>3</v>
      </c>
      <c r="F7" s="31">
        <v>7</v>
      </c>
      <c r="G7" s="31">
        <v>93</v>
      </c>
      <c r="H7" s="31">
        <v>93</v>
      </c>
      <c r="I7" s="32">
        <v>1</v>
      </c>
      <c r="J7" s="120">
        <v>64</v>
      </c>
      <c r="K7" s="119"/>
      <c r="L7" s="119"/>
      <c r="M7" s="73"/>
      <c r="N7" s="73"/>
      <c r="O7" s="73"/>
      <c r="P7" s="73"/>
      <c r="Q7" s="50"/>
    </row>
    <row r="8" spans="1:17" ht="26.25" customHeight="1">
      <c r="A8" s="10">
        <v>5</v>
      </c>
      <c r="B8" s="11" t="s">
        <v>77</v>
      </c>
      <c r="C8" s="33">
        <v>6</v>
      </c>
      <c r="D8" s="34">
        <v>3</v>
      </c>
      <c r="E8" s="34">
        <v>4</v>
      </c>
      <c r="F8" s="34">
        <v>7</v>
      </c>
      <c r="G8" s="34">
        <v>97</v>
      </c>
      <c r="H8" s="34">
        <v>94</v>
      </c>
      <c r="I8" s="35">
        <v>1.0319148936170213</v>
      </c>
      <c r="J8" s="121">
        <v>62</v>
      </c>
      <c r="K8" s="119"/>
      <c r="L8" s="119"/>
      <c r="M8" s="73"/>
      <c r="N8" s="73"/>
      <c r="O8" s="73"/>
      <c r="P8" s="73"/>
      <c r="Q8" s="50"/>
    </row>
    <row r="9" spans="1:17" ht="26.25" customHeight="1">
      <c r="A9" s="12">
        <v>6</v>
      </c>
      <c r="B9" s="13" t="s">
        <v>80</v>
      </c>
      <c r="C9" s="30">
        <v>6</v>
      </c>
      <c r="D9" s="86">
        <v>3</v>
      </c>
      <c r="E9" s="86">
        <v>4</v>
      </c>
      <c r="F9" s="31">
        <v>7</v>
      </c>
      <c r="G9" s="31">
        <v>95</v>
      </c>
      <c r="H9" s="31">
        <v>106</v>
      </c>
      <c r="I9" s="32">
        <v>0.8962264150943396</v>
      </c>
      <c r="J9" s="121">
        <v>60</v>
      </c>
      <c r="K9" s="119"/>
      <c r="L9" s="119"/>
      <c r="M9" s="73"/>
      <c r="N9" s="73"/>
      <c r="O9" s="73"/>
      <c r="P9" s="73"/>
      <c r="Q9" s="50"/>
    </row>
    <row r="10" spans="1:17" ht="26.25" customHeight="1">
      <c r="A10" s="10">
        <v>7</v>
      </c>
      <c r="B10" s="13" t="s">
        <v>63</v>
      </c>
      <c r="C10" s="30">
        <v>4</v>
      </c>
      <c r="D10" s="86">
        <v>2</v>
      </c>
      <c r="E10" s="86">
        <v>5</v>
      </c>
      <c r="F10" s="31">
        <v>7</v>
      </c>
      <c r="G10" s="31">
        <v>83</v>
      </c>
      <c r="H10" s="31">
        <v>97</v>
      </c>
      <c r="I10" s="32">
        <v>0.8556701030927835</v>
      </c>
      <c r="J10" s="121">
        <v>58</v>
      </c>
      <c r="K10" s="119"/>
      <c r="L10" s="119"/>
      <c r="M10" s="73"/>
      <c r="N10" s="73"/>
      <c r="O10" s="73"/>
      <c r="P10" s="73"/>
      <c r="Q10" s="50"/>
    </row>
    <row r="11" spans="1:17" ht="26.25" customHeight="1">
      <c r="A11" s="12">
        <v>8</v>
      </c>
      <c r="B11" s="11" t="s">
        <v>57</v>
      </c>
      <c r="C11" s="33">
        <v>0</v>
      </c>
      <c r="D11" s="34">
        <v>0</v>
      </c>
      <c r="E11" s="34">
        <v>7</v>
      </c>
      <c r="F11" s="34">
        <v>7</v>
      </c>
      <c r="G11" s="34">
        <v>80</v>
      </c>
      <c r="H11" s="34">
        <v>111</v>
      </c>
      <c r="I11" s="35">
        <v>0.7207207207207207</v>
      </c>
      <c r="J11" s="121">
        <v>56</v>
      </c>
      <c r="K11" s="119"/>
      <c r="L11" s="119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E</v>
      </c>
      <c r="D13" s="2"/>
    </row>
    <row r="14" spans="1:18" ht="18.75" customHeight="1" thickBot="1">
      <c r="A14" s="108" t="s">
        <v>17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20" ht="25.8">
      <c r="A15" s="14" t="s">
        <v>9</v>
      </c>
      <c r="B15" s="16"/>
      <c r="C15" s="110">
        <v>1</v>
      </c>
      <c r="D15" s="111"/>
      <c r="E15" s="110">
        <v>2</v>
      </c>
      <c r="F15" s="111"/>
      <c r="G15" s="110">
        <v>3</v>
      </c>
      <c r="H15" s="111"/>
      <c r="I15" s="110">
        <v>4</v>
      </c>
      <c r="J15" s="111"/>
      <c r="K15" s="110">
        <v>5</v>
      </c>
      <c r="L15" s="111"/>
      <c r="M15" s="112">
        <v>6</v>
      </c>
      <c r="N15" s="113"/>
      <c r="O15" s="112">
        <v>7</v>
      </c>
      <c r="P15" s="113"/>
      <c r="Q15" s="112">
        <v>8</v>
      </c>
      <c r="R15" s="113"/>
      <c r="S15" s="112"/>
      <c r="T15" s="113"/>
    </row>
    <row r="16" spans="1:20" ht="51.75" customHeight="1" thickBot="1">
      <c r="A16" s="15"/>
      <c r="B16" s="62" t="s">
        <v>1</v>
      </c>
      <c r="C16" s="106" t="str">
        <f>VLOOKUP($B$1&amp;C15,'Lista Zespołów'!$A$4:$E$99,3,FALSE)</f>
        <v>KPS PŁOCK</v>
      </c>
      <c r="D16" s="107"/>
      <c r="E16" s="106" t="str">
        <f>VLOOKUP($B$1&amp;E15,'Lista Zespołów'!$A$4:$E$99,3,FALSE)</f>
        <v>VOLLEY RADZIEJOWICE 4</v>
      </c>
      <c r="F16" s="107"/>
      <c r="G16" s="106" t="str">
        <f>VLOOKUP($B$1&amp;G15,'Lista Zespołów'!$A$4:$E$99,3,FALSE)</f>
        <v>TRÓJKA KOBYŁKA 5</v>
      </c>
      <c r="H16" s="107"/>
      <c r="I16" s="106" t="str">
        <f>VLOOKUP($B$1&amp;I15,'Lista Zespołów'!$A$4:$E$99,3,FALSE)</f>
        <v>VOLLEY RADZIEJOWICE 2</v>
      </c>
      <c r="J16" s="107"/>
      <c r="K16" s="114" t="str">
        <f>VLOOKUP($B$1&amp;K15,'Lista Zespołów'!$A$4:$E$99,3,FALSE)</f>
        <v>ASTW</v>
      </c>
      <c r="L16" s="115"/>
      <c r="M16" s="106" t="str">
        <f>VLOOKUP($B$1&amp;M15,'Lista Zespołów'!$A$4:$E$99,3,FALSE)</f>
        <v>TRÓJKA KOBYŁKA 3</v>
      </c>
      <c r="N16" s="107"/>
      <c r="O16" s="106" t="str">
        <f>VLOOKUP($B$1&amp;O15,'Lista Zespołów'!$A$4:$E$99,3,FALSE)</f>
        <v>UKS PIĄTKA WOŁOMIN 2</v>
      </c>
      <c r="P16" s="107"/>
      <c r="Q16" s="106" t="str">
        <f>VLOOKUP($B$1&amp;Q15,'Lista Zespołów'!$A$4:$E$99,3,FALSE)</f>
        <v>POLONEZ WYSZKÓW 3</v>
      </c>
      <c r="R16" s="107"/>
      <c r="S16" s="116"/>
      <c r="T16" s="117"/>
    </row>
    <row r="17" spans="1:20" ht="73.5" customHeight="1" thickBot="1">
      <c r="A17" s="63">
        <v>1</v>
      </c>
      <c r="B17" s="69" t="str">
        <f>VLOOKUP($B$1&amp;A17,'Lista Zespołów'!$A$4:$E$99,3,FALSE)</f>
        <v>KPS PŁOCK</v>
      </c>
      <c r="C17" s="22" t="s">
        <v>16</v>
      </c>
      <c r="D17" s="23" t="s">
        <v>16</v>
      </c>
      <c r="E17" s="17">
        <v>15</v>
      </c>
      <c r="F17" s="27">
        <v>8</v>
      </c>
      <c r="G17" s="17">
        <v>12</v>
      </c>
      <c r="H17" s="27">
        <v>15</v>
      </c>
      <c r="I17" s="17">
        <v>15</v>
      </c>
      <c r="J17" s="27">
        <v>11</v>
      </c>
      <c r="K17" s="17">
        <v>14</v>
      </c>
      <c r="L17" s="27">
        <v>16</v>
      </c>
      <c r="M17" s="17">
        <v>13</v>
      </c>
      <c r="N17" s="27">
        <v>15</v>
      </c>
      <c r="O17" s="17">
        <v>16</v>
      </c>
      <c r="P17" s="27">
        <v>14</v>
      </c>
      <c r="Q17" s="17">
        <v>12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VOLLEY RADZIEJOWICE 4</v>
      </c>
      <c r="C18" s="66">
        <f>IF(F17="","",F17)</f>
        <v>8</v>
      </c>
      <c r="D18" s="67">
        <f>IF(E17="","",E17)</f>
        <v>15</v>
      </c>
      <c r="E18" s="24" t="s">
        <v>16</v>
      </c>
      <c r="F18" s="25" t="s">
        <v>16</v>
      </c>
      <c r="G18" s="21">
        <v>18</v>
      </c>
      <c r="H18" s="28">
        <v>16</v>
      </c>
      <c r="I18" s="21">
        <v>17</v>
      </c>
      <c r="J18" s="28">
        <v>15</v>
      </c>
      <c r="K18" s="21">
        <v>13</v>
      </c>
      <c r="L18" s="28">
        <v>15</v>
      </c>
      <c r="M18" s="21">
        <v>10</v>
      </c>
      <c r="N18" s="28">
        <v>15</v>
      </c>
      <c r="O18" s="21">
        <v>17</v>
      </c>
      <c r="P18" s="28">
        <v>15</v>
      </c>
      <c r="Q18" s="21">
        <v>12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TRÓJKA KOBYŁKA 5</v>
      </c>
      <c r="C19" s="65">
        <f>IF(H17="","",H17)</f>
        <v>15</v>
      </c>
      <c r="D19" s="68">
        <f>IF(G17="","",G17)</f>
        <v>12</v>
      </c>
      <c r="E19" s="65">
        <f>IF(H18="","",H18)</f>
        <v>16</v>
      </c>
      <c r="F19" s="68">
        <f>IF(G18="","",G18)</f>
        <v>18</v>
      </c>
      <c r="G19" s="26" t="s">
        <v>16</v>
      </c>
      <c r="H19" s="23" t="s">
        <v>16</v>
      </c>
      <c r="I19" s="17">
        <v>15</v>
      </c>
      <c r="J19" s="27">
        <v>11</v>
      </c>
      <c r="K19" s="17">
        <v>15</v>
      </c>
      <c r="L19" s="27">
        <v>11</v>
      </c>
      <c r="M19" s="17">
        <v>16</v>
      </c>
      <c r="N19" s="27">
        <v>14</v>
      </c>
      <c r="O19" s="17">
        <v>15</v>
      </c>
      <c r="P19" s="27">
        <v>6</v>
      </c>
      <c r="Q19" s="17">
        <v>15</v>
      </c>
      <c r="R19" s="27">
        <v>4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VOLLEY RADZIEJOWICE 2</v>
      </c>
      <c r="C20" s="66">
        <f>IF(J17="","",J17)</f>
        <v>11</v>
      </c>
      <c r="D20" s="67">
        <f>IF(I17="","",I17)</f>
        <v>15</v>
      </c>
      <c r="E20" s="66">
        <f>IF(J18="","",J18)</f>
        <v>15</v>
      </c>
      <c r="F20" s="67">
        <f>IF(I18="","",I18)</f>
        <v>17</v>
      </c>
      <c r="G20" s="66">
        <f>IF(J19="","",J19)</f>
        <v>11</v>
      </c>
      <c r="H20" s="67">
        <f>IF(I19="","",I19)</f>
        <v>15</v>
      </c>
      <c r="I20" s="24" t="s">
        <v>16</v>
      </c>
      <c r="J20" s="25" t="s">
        <v>16</v>
      </c>
      <c r="K20" s="21">
        <v>15</v>
      </c>
      <c r="L20" s="28">
        <v>13</v>
      </c>
      <c r="M20" s="21">
        <v>9</v>
      </c>
      <c r="N20" s="28">
        <v>15</v>
      </c>
      <c r="O20" s="21">
        <v>15</v>
      </c>
      <c r="P20" s="28">
        <v>7</v>
      </c>
      <c r="Q20" s="21">
        <v>7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ASTW</v>
      </c>
      <c r="C21" s="66">
        <f>IF(L17="","",L17)</f>
        <v>16</v>
      </c>
      <c r="D21" s="67">
        <f>IF(K17="","",K17)</f>
        <v>14</v>
      </c>
      <c r="E21" s="66">
        <f>IF(L18="","",L18)</f>
        <v>15</v>
      </c>
      <c r="F21" s="67">
        <f>IF(K18="","",K18)</f>
        <v>13</v>
      </c>
      <c r="G21" s="66">
        <f>IF(L19="","",L19)</f>
        <v>11</v>
      </c>
      <c r="H21" s="67">
        <f>IF(K19="","",K19)</f>
        <v>15</v>
      </c>
      <c r="I21" s="66">
        <f>IF(L20="","",L20)</f>
        <v>13</v>
      </c>
      <c r="J21" s="67">
        <f>IF(K20="","",K20)</f>
        <v>15</v>
      </c>
      <c r="K21" s="24" t="s">
        <v>16</v>
      </c>
      <c r="L21" s="55" t="s">
        <v>16</v>
      </c>
      <c r="M21" s="17">
        <v>15</v>
      </c>
      <c r="N21" s="27">
        <v>7</v>
      </c>
      <c r="O21" s="17">
        <v>15</v>
      </c>
      <c r="P21" s="27">
        <v>9</v>
      </c>
      <c r="Q21" s="17">
        <v>15</v>
      </c>
      <c r="R21" s="27">
        <v>11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TRÓJKA KOBYŁKA 3</v>
      </c>
      <c r="C22" s="66">
        <f>IF(N17="","",N17)</f>
        <v>15</v>
      </c>
      <c r="D22" s="67">
        <f>IF(M17="","",M17)</f>
        <v>13</v>
      </c>
      <c r="E22" s="66">
        <f>IF(N18="","",N18)</f>
        <v>15</v>
      </c>
      <c r="F22" s="67">
        <f>IF(M18="","",M18)</f>
        <v>10</v>
      </c>
      <c r="G22" s="66">
        <f>IF(N19="","",N19)</f>
        <v>14</v>
      </c>
      <c r="H22" s="67">
        <f>IF(M19="","",M19)</f>
        <v>16</v>
      </c>
      <c r="I22" s="66">
        <f>IF(N20="","",N20)</f>
        <v>15</v>
      </c>
      <c r="J22" s="67">
        <f>IF(M20="","",M20)</f>
        <v>9</v>
      </c>
      <c r="K22" s="66">
        <f>IF(N21="","",N21)</f>
        <v>7</v>
      </c>
      <c r="L22" s="67">
        <f>IF(M21="","",M21)</f>
        <v>15</v>
      </c>
      <c r="M22" s="24" t="s">
        <v>16</v>
      </c>
      <c r="N22" s="55" t="s">
        <v>16</v>
      </c>
      <c r="O22" s="21">
        <v>17</v>
      </c>
      <c r="P22" s="28">
        <v>15</v>
      </c>
      <c r="Q22" s="21">
        <v>10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UKS PIĄTKA WOŁOMIN 2</v>
      </c>
      <c r="C23" s="66">
        <f>IF(P17="","",P17)</f>
        <v>14</v>
      </c>
      <c r="D23" s="67">
        <f>IF(O17="","",O17)</f>
        <v>16</v>
      </c>
      <c r="E23" s="66">
        <f>IF(P18="","",P18)</f>
        <v>15</v>
      </c>
      <c r="F23" s="67">
        <f>IF(O18="","",O18)</f>
        <v>17</v>
      </c>
      <c r="G23" s="66">
        <f>IF(P19="","",P19)</f>
        <v>6</v>
      </c>
      <c r="H23" s="67">
        <f>IF(O19="","",O19)</f>
        <v>15</v>
      </c>
      <c r="I23" s="66">
        <f>IF(P20="","",P20)</f>
        <v>7</v>
      </c>
      <c r="J23" s="67">
        <f>IF(O20="","",O20)</f>
        <v>15</v>
      </c>
      <c r="K23" s="66">
        <f>IF(P21="","",P21)</f>
        <v>9</v>
      </c>
      <c r="L23" s="67">
        <f>IF(O21="","",O21)</f>
        <v>15</v>
      </c>
      <c r="M23" s="66">
        <f>IF(P22="","",P22)</f>
        <v>15</v>
      </c>
      <c r="N23" s="67">
        <f>IF(O22="","",O22)</f>
        <v>17</v>
      </c>
      <c r="O23" s="24" t="s">
        <v>16</v>
      </c>
      <c r="P23" s="55" t="s">
        <v>16</v>
      </c>
      <c r="Q23" s="17">
        <v>14</v>
      </c>
      <c r="R23" s="83">
        <v>16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POLONEZ WYSZKÓW 3</v>
      </c>
      <c r="C24" s="66">
        <f>IF(R17="","",R17)</f>
        <v>15</v>
      </c>
      <c r="D24" s="67">
        <f>IF(Q17="","",Q17)</f>
        <v>12</v>
      </c>
      <c r="E24" s="66">
        <f>IF(R18="","",R18)</f>
        <v>15</v>
      </c>
      <c r="F24" s="67">
        <f>IF(Q18="","",Q18)</f>
        <v>12</v>
      </c>
      <c r="G24" s="66">
        <f>IF(R19="","",R19)</f>
        <v>4</v>
      </c>
      <c r="H24" s="67">
        <f>IF(Q19="","",Q19)</f>
        <v>15</v>
      </c>
      <c r="I24" s="66">
        <f>IF(R20="","",R20)</f>
        <v>15</v>
      </c>
      <c r="J24" s="67">
        <f>IF(Q20="","",Q20)</f>
        <v>7</v>
      </c>
      <c r="K24" s="66">
        <f>IF(R21="","",R21)</f>
        <v>11</v>
      </c>
      <c r="L24" s="67">
        <f>IF(Q21="","",Q21)</f>
        <v>15</v>
      </c>
      <c r="M24" s="66">
        <f>IF(R22="","",R22)</f>
        <v>15</v>
      </c>
      <c r="N24" s="67">
        <f>IF(Q22="","",Q22)</f>
        <v>10</v>
      </c>
      <c r="O24" s="66">
        <f>IF(R23="","",R23)</f>
        <v>16</v>
      </c>
      <c r="P24" s="67">
        <f>IF(Q23="","",Q23)</f>
        <v>14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KPS PŁOCK</v>
      </c>
      <c r="C28" s="52" t="s">
        <v>21</v>
      </c>
      <c r="D28" s="51" t="str">
        <f>VLOOKUP(J28,'Lista Zespołów'!$A$4:$E$99,3,FALSE)</f>
        <v>POLONEZ WYSZKÓW 3</v>
      </c>
      <c r="F28" t="s">
        <v>22</v>
      </c>
      <c r="G28" s="57">
        <v>1</v>
      </c>
      <c r="H28" s="58" t="str">
        <f>$B$1&amp;1</f>
        <v>E1</v>
      </c>
      <c r="I28" s="59" t="s">
        <v>21</v>
      </c>
      <c r="J28" s="58" t="str">
        <f>$B$1&amp;8</f>
        <v>E8</v>
      </c>
    </row>
    <row r="29" spans="1:10" ht="17.4">
      <c r="A29" s="47">
        <v>2</v>
      </c>
      <c r="B29" s="51" t="str">
        <f>VLOOKUP(H29,'Lista Zespołów'!$A$4:$E$99,3,FALSE)</f>
        <v>VOLLEY RADZIEJOWICE 4</v>
      </c>
      <c r="C29" s="52" t="s">
        <v>21</v>
      </c>
      <c r="D29" s="51" t="str">
        <f>VLOOKUP(J29,'Lista Zespołów'!$A$4:$E$99,3,FALSE)</f>
        <v>UKS PIĄTKA WOŁOMIN 2</v>
      </c>
      <c r="F29" t="s">
        <v>22</v>
      </c>
      <c r="G29" s="57">
        <v>2</v>
      </c>
      <c r="H29" s="58" t="str">
        <f>$B$1&amp;2</f>
        <v>E2</v>
      </c>
      <c r="I29" s="59" t="s">
        <v>21</v>
      </c>
      <c r="J29" s="58" t="str">
        <f>$B$1&amp;7</f>
        <v>E7</v>
      </c>
    </row>
    <row r="30" spans="1:10" ht="17.4">
      <c r="A30" s="47">
        <v>3</v>
      </c>
      <c r="B30" s="51" t="str">
        <f>VLOOKUP(H30,'Lista Zespołów'!$A$4:$E$99,3,FALSE)</f>
        <v>TRÓJKA KOBYŁKA 5</v>
      </c>
      <c r="C30" s="52" t="s">
        <v>21</v>
      </c>
      <c r="D30" s="51" t="str">
        <f>VLOOKUP(J30,'Lista Zespołów'!$A$4:$E$99,3,FALSE)</f>
        <v>TRÓJKA KOBYŁKA 3</v>
      </c>
      <c r="F30" t="s">
        <v>22</v>
      </c>
      <c r="G30" s="57">
        <v>3</v>
      </c>
      <c r="H30" s="58" t="str">
        <f>$B$1&amp;3</f>
        <v>E3</v>
      </c>
      <c r="I30" s="59" t="s">
        <v>21</v>
      </c>
      <c r="J30" s="60" t="str">
        <f>$B$1&amp;6</f>
        <v>E6</v>
      </c>
    </row>
    <row r="31" spans="1:10" ht="17.4">
      <c r="A31" s="47">
        <v>4</v>
      </c>
      <c r="B31" s="51" t="str">
        <f>VLOOKUP(H31,'Lista Zespołów'!$A$4:$E$99,3,FALSE)</f>
        <v>VOLLEY RADZIEJOWICE 2</v>
      </c>
      <c r="C31" s="52" t="s">
        <v>21</v>
      </c>
      <c r="D31" s="51" t="str">
        <f>VLOOKUP(J31,'Lista Zespołów'!$A$4:$E$99,3,FALSE)</f>
        <v>ASTW</v>
      </c>
      <c r="F31" t="s">
        <v>22</v>
      </c>
      <c r="G31" s="57">
        <v>4</v>
      </c>
      <c r="H31" s="58" t="str">
        <f>$B$1&amp;4</f>
        <v>E4</v>
      </c>
      <c r="I31" s="59" t="s">
        <v>21</v>
      </c>
      <c r="J31" s="60" t="str">
        <f>$B$1&amp;5</f>
        <v>E5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POLONEZ WYSZKÓW 3</v>
      </c>
      <c r="C33" s="52" t="s">
        <v>21</v>
      </c>
      <c r="D33" s="51" t="str">
        <f>VLOOKUP(J33,'Lista Zespołów'!$A$4:$E$99,3,FALSE)</f>
        <v>ASTW</v>
      </c>
      <c r="F33" t="s">
        <v>22</v>
      </c>
      <c r="G33" s="47">
        <v>5</v>
      </c>
      <c r="H33" s="58" t="str">
        <f>$B$1&amp;8</f>
        <v>E8</v>
      </c>
      <c r="I33" s="59" t="s">
        <v>21</v>
      </c>
      <c r="J33" s="58" t="str">
        <f>$B$1&amp;5</f>
        <v>E5</v>
      </c>
    </row>
    <row r="34" spans="1:10" ht="17.4">
      <c r="A34" s="47">
        <v>6</v>
      </c>
      <c r="B34" s="51" t="str">
        <f>VLOOKUP(H34,'Lista Zespołów'!$A$4:$E$99,3,FALSE)</f>
        <v>TRÓJKA KOBYŁKA 3</v>
      </c>
      <c r="C34" s="52" t="s">
        <v>21</v>
      </c>
      <c r="D34" s="51" t="str">
        <f>VLOOKUP(J34,'Lista Zespołów'!$A$4:$E$99,3,FALSE)</f>
        <v>VOLLEY RADZIEJOWICE 2</v>
      </c>
      <c r="F34" t="s">
        <v>22</v>
      </c>
      <c r="G34" s="47">
        <v>6</v>
      </c>
      <c r="H34" s="58" t="str">
        <f>$B$1&amp;6</f>
        <v>E6</v>
      </c>
      <c r="I34" s="59" t="s">
        <v>21</v>
      </c>
      <c r="J34" s="58" t="str">
        <f>$B$1&amp;4</f>
        <v>E4</v>
      </c>
    </row>
    <row r="35" spans="1:10" ht="17.4">
      <c r="A35" s="47">
        <v>7</v>
      </c>
      <c r="B35" s="51" t="str">
        <f>VLOOKUP(H35,'Lista Zespołów'!$A$4:$E$99,3,FALSE)</f>
        <v>UKS PIĄTKA WOŁOMIN 2</v>
      </c>
      <c r="C35" s="52" t="s">
        <v>21</v>
      </c>
      <c r="D35" s="51" t="str">
        <f>VLOOKUP(J35,'Lista Zespołów'!$A$4:$E$99,3,FALSE)</f>
        <v>TRÓJKA KOBYŁKA 5</v>
      </c>
      <c r="F35" t="s">
        <v>22</v>
      </c>
      <c r="G35" s="47">
        <v>7</v>
      </c>
      <c r="H35" s="60" t="str">
        <f>$B$1&amp;7</f>
        <v>E7</v>
      </c>
      <c r="I35" s="59" t="s">
        <v>21</v>
      </c>
      <c r="J35" s="60" t="str">
        <f>$B$1&amp;3</f>
        <v>E3</v>
      </c>
    </row>
    <row r="36" spans="1:10" ht="17.4">
      <c r="A36" s="47">
        <v>8</v>
      </c>
      <c r="B36" s="51" t="str">
        <f>VLOOKUP(H36,'Lista Zespołów'!$A$4:$E$99,3,FALSE)</f>
        <v>KPS PŁOCK</v>
      </c>
      <c r="C36" s="52" t="s">
        <v>21</v>
      </c>
      <c r="D36" s="51" t="str">
        <f>VLOOKUP(J36,'Lista Zespołów'!$A$4:$E$99,3,FALSE)</f>
        <v>VOLLEY RADZIEJOWICE 4</v>
      </c>
      <c r="F36" t="s">
        <v>22</v>
      </c>
      <c r="G36" s="47">
        <v>8</v>
      </c>
      <c r="H36" s="60" t="str">
        <f>$B$1&amp;1</f>
        <v>E1</v>
      </c>
      <c r="I36" s="59" t="s">
        <v>21</v>
      </c>
      <c r="J36" s="60" t="str">
        <f>$B$1&amp;2</f>
        <v>E2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VOLLEY RADZIEJOWICE 4</v>
      </c>
      <c r="C38" s="52" t="s">
        <v>21</v>
      </c>
      <c r="D38" s="51" t="str">
        <f>VLOOKUP(J38,'Lista Zespołów'!$A$4:$E$99,3,FALSE)</f>
        <v>POLONEZ WYSZKÓW 3</v>
      </c>
      <c r="F38" t="s">
        <v>22</v>
      </c>
      <c r="G38" s="47">
        <v>9</v>
      </c>
      <c r="H38" s="58" t="str">
        <f>$B$1&amp;2</f>
        <v>E2</v>
      </c>
      <c r="I38" s="59" t="s">
        <v>21</v>
      </c>
      <c r="J38" s="58" t="str">
        <f>$B$1&amp;8</f>
        <v>E8</v>
      </c>
    </row>
    <row r="39" spans="1:10" ht="17.4">
      <c r="A39" s="47">
        <v>10</v>
      </c>
      <c r="B39" s="51" t="str">
        <f>VLOOKUP(H39,'Lista Zespołów'!$A$4:$E$99,3,FALSE)</f>
        <v>TRÓJKA KOBYŁKA 5</v>
      </c>
      <c r="C39" s="52" t="s">
        <v>21</v>
      </c>
      <c r="D39" s="51" t="str">
        <f>VLOOKUP(J39,'Lista Zespołów'!$A$4:$E$99,3,FALSE)</f>
        <v>KPS PŁOCK</v>
      </c>
      <c r="F39" t="s">
        <v>22</v>
      </c>
      <c r="G39" s="47">
        <v>10</v>
      </c>
      <c r="H39" s="58" t="str">
        <f>$B$1&amp;3</f>
        <v>E3</v>
      </c>
      <c r="I39" s="59" t="s">
        <v>21</v>
      </c>
      <c r="J39" s="58" t="str">
        <f>$B$1&amp;1</f>
        <v>E1</v>
      </c>
    </row>
    <row r="40" spans="1:10" ht="17.4">
      <c r="A40" s="47">
        <v>11</v>
      </c>
      <c r="B40" s="51" t="str">
        <f>VLOOKUP(H40,'Lista Zespołów'!$A$4:$E$99,3,FALSE)</f>
        <v>VOLLEY RADZIEJOWICE 2</v>
      </c>
      <c r="C40" s="52" t="s">
        <v>21</v>
      </c>
      <c r="D40" s="51" t="str">
        <f>VLOOKUP(J40,'Lista Zespołów'!$A$4:$E$99,3,FALSE)</f>
        <v>UKS PIĄTKA WOŁOMIN 2</v>
      </c>
      <c r="F40" t="s">
        <v>22</v>
      </c>
      <c r="G40" s="47">
        <v>11</v>
      </c>
      <c r="H40" s="60" t="str">
        <f>$B$1&amp;4</f>
        <v>E4</v>
      </c>
      <c r="I40" s="59" t="s">
        <v>21</v>
      </c>
      <c r="J40" s="60" t="str">
        <f>$B$1&amp;7</f>
        <v>E7</v>
      </c>
    </row>
    <row r="41" spans="1:10" ht="17.4">
      <c r="A41" s="47">
        <v>12</v>
      </c>
      <c r="B41" s="51" t="str">
        <f>VLOOKUP(H41,'Lista Zespołów'!$A$4:$E$99,3,FALSE)</f>
        <v>ASTW</v>
      </c>
      <c r="C41" s="52" t="s">
        <v>21</v>
      </c>
      <c r="D41" s="51" t="str">
        <f>VLOOKUP(J41,'Lista Zespołów'!$A$4:$E$99,3,FALSE)</f>
        <v>TRÓJKA KOBYŁKA 3</v>
      </c>
      <c r="F41" t="s">
        <v>22</v>
      </c>
      <c r="G41" s="47">
        <v>12</v>
      </c>
      <c r="H41" s="60" t="str">
        <f>$B$1&amp;5</f>
        <v>E5</v>
      </c>
      <c r="I41" s="59" t="s">
        <v>21</v>
      </c>
      <c r="J41" s="60" t="str">
        <f>$B$1&amp;6</f>
        <v>E6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POLONEZ WYSZKÓW 3</v>
      </c>
      <c r="C43" s="52" t="s">
        <v>21</v>
      </c>
      <c r="D43" s="51" t="str">
        <f>VLOOKUP(J43,'Lista Zespołów'!$A$4:$E$99,3,FALSE)</f>
        <v>TRÓJKA KOBYŁKA 3</v>
      </c>
      <c r="F43" t="s">
        <v>22</v>
      </c>
      <c r="G43" s="47">
        <v>13</v>
      </c>
      <c r="H43" s="60" t="str">
        <f>$B$1&amp;8</f>
        <v>E8</v>
      </c>
      <c r="I43" s="59" t="s">
        <v>21</v>
      </c>
      <c r="J43" s="60" t="str">
        <f>$B$1&amp;6</f>
        <v>E6</v>
      </c>
    </row>
    <row r="44" spans="1:10" ht="17.4">
      <c r="A44" s="47">
        <v>14</v>
      </c>
      <c r="B44" s="51" t="str">
        <f>VLOOKUP(H44,'Lista Zespołów'!$A$4:$E$99,3,FALSE)</f>
        <v>UKS PIĄTKA WOŁOMIN 2</v>
      </c>
      <c r="C44" s="52" t="s">
        <v>21</v>
      </c>
      <c r="D44" s="51" t="str">
        <f>VLOOKUP(J44,'Lista Zespołów'!$A$4:$E$99,3,FALSE)</f>
        <v>ASTW</v>
      </c>
      <c r="F44" t="s">
        <v>22</v>
      </c>
      <c r="G44" s="47">
        <v>14</v>
      </c>
      <c r="H44" s="60" t="str">
        <f>$B$1&amp;7</f>
        <v>E7</v>
      </c>
      <c r="I44" s="59" t="s">
        <v>21</v>
      </c>
      <c r="J44" s="60" t="str">
        <f>$B$1&amp;5</f>
        <v>E5</v>
      </c>
    </row>
    <row r="45" spans="1:10" ht="18">
      <c r="A45" s="47">
        <v>15</v>
      </c>
      <c r="B45" s="51" t="str">
        <f>VLOOKUP(H45,'Lista Zespołów'!$A$4:$E$99,3,FALSE)</f>
        <v>KPS PŁOCK</v>
      </c>
      <c r="C45" s="54" t="s">
        <v>21</v>
      </c>
      <c r="D45" s="51" t="str">
        <f>VLOOKUP(J45,'Lista Zespołów'!$A$4:$E$99,3,FALSE)</f>
        <v>VOLLEY RADZIEJOWICE 2</v>
      </c>
      <c r="F45" t="s">
        <v>22</v>
      </c>
      <c r="G45" s="47">
        <v>15</v>
      </c>
      <c r="H45" s="60" t="str">
        <f>$B$1&amp;1</f>
        <v>E1</v>
      </c>
      <c r="I45" s="59" t="s">
        <v>21</v>
      </c>
      <c r="J45" s="60" t="str">
        <f>$B$1&amp;4</f>
        <v>E4</v>
      </c>
    </row>
    <row r="46" spans="1:10" ht="18">
      <c r="A46" s="47">
        <v>16</v>
      </c>
      <c r="B46" s="51" t="str">
        <f>VLOOKUP(H46,'Lista Zespołów'!$A$4:$E$99,3,FALSE)</f>
        <v>VOLLEY RADZIEJOWICE 4</v>
      </c>
      <c r="C46" s="54" t="s">
        <v>21</v>
      </c>
      <c r="D46" s="51" t="str">
        <f>VLOOKUP(J46,'Lista Zespołów'!$A$4:$E$99,3,FALSE)</f>
        <v>TRÓJKA KOBYŁKA 5</v>
      </c>
      <c r="F46" t="s">
        <v>22</v>
      </c>
      <c r="G46" s="47">
        <v>16</v>
      </c>
      <c r="H46" s="60" t="str">
        <f>$B$1&amp;2</f>
        <v>E2</v>
      </c>
      <c r="I46" s="59" t="s">
        <v>21</v>
      </c>
      <c r="J46" s="60" t="str">
        <f>$B$1&amp;3</f>
        <v>E3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TRÓJKA KOBYŁKA 5</v>
      </c>
      <c r="C48" s="52" t="s">
        <v>21</v>
      </c>
      <c r="D48" s="51" t="str">
        <f>VLOOKUP(J48,'Lista Zespołów'!$A$4:$E$99,3,FALSE)</f>
        <v>POLONEZ WYSZKÓW 3</v>
      </c>
      <c r="F48" t="s">
        <v>22</v>
      </c>
      <c r="G48" s="47">
        <v>17</v>
      </c>
      <c r="H48" s="60" t="str">
        <f>$B$1&amp;3</f>
        <v>E3</v>
      </c>
      <c r="I48" s="59" t="s">
        <v>21</v>
      </c>
      <c r="J48" s="60" t="str">
        <f>$B$1&amp;8</f>
        <v>E8</v>
      </c>
    </row>
    <row r="49" spans="1:10" ht="18">
      <c r="A49" s="47">
        <v>18</v>
      </c>
      <c r="B49" s="51" t="str">
        <f>VLOOKUP(H49,'Lista Zespołów'!$A$4:$E$99,3,FALSE)</f>
        <v>VOLLEY RADZIEJOWICE 2</v>
      </c>
      <c r="C49" s="54" t="s">
        <v>21</v>
      </c>
      <c r="D49" s="51" t="str">
        <f>VLOOKUP(J49,'Lista Zespołów'!$A$4:$E$99,3,FALSE)</f>
        <v>VOLLEY RADZIEJOWICE 4</v>
      </c>
      <c r="F49" t="s">
        <v>22</v>
      </c>
      <c r="G49" s="47">
        <v>18</v>
      </c>
      <c r="H49" s="60" t="str">
        <f>$B$1&amp;4</f>
        <v>E4</v>
      </c>
      <c r="I49" s="59" t="s">
        <v>21</v>
      </c>
      <c r="J49" s="60" t="str">
        <f>$B$1&amp;2</f>
        <v>E2</v>
      </c>
    </row>
    <row r="50" spans="1:10" ht="18">
      <c r="A50" s="47">
        <v>19</v>
      </c>
      <c r="B50" s="51" t="str">
        <f>VLOOKUP(H50,'Lista Zespołów'!$A$4:$E$99,3,FALSE)</f>
        <v>ASTW</v>
      </c>
      <c r="C50" s="54" t="s">
        <v>21</v>
      </c>
      <c r="D50" s="51" t="str">
        <f>VLOOKUP(J50,'Lista Zespołów'!$A$4:$E$99,3,FALSE)</f>
        <v>KPS PŁOCK</v>
      </c>
      <c r="F50" t="s">
        <v>22</v>
      </c>
      <c r="G50" s="47">
        <v>19</v>
      </c>
      <c r="H50" s="60" t="str">
        <f>$B$1&amp;5</f>
        <v>E5</v>
      </c>
      <c r="I50" s="59" t="s">
        <v>21</v>
      </c>
      <c r="J50" s="60" t="str">
        <f>$B$1&amp;1</f>
        <v>E1</v>
      </c>
    </row>
    <row r="51" spans="1:10" ht="18">
      <c r="A51" s="47">
        <v>20</v>
      </c>
      <c r="B51" s="51" t="str">
        <f>VLOOKUP(H51,'Lista Zespołów'!$A$4:$E$99,3,FALSE)</f>
        <v>TRÓJKA KOBYŁKA 3</v>
      </c>
      <c r="C51" s="85" t="s">
        <v>21</v>
      </c>
      <c r="D51" s="51" t="str">
        <f>VLOOKUP(J51,'Lista Zespołów'!$A$4:$E$99,3,FALSE)</f>
        <v>UKS PIĄTKA WOŁOMIN 2</v>
      </c>
      <c r="F51" t="s">
        <v>22</v>
      </c>
      <c r="G51" s="47">
        <v>20</v>
      </c>
      <c r="H51" s="60" t="str">
        <f>$B$1&amp;6</f>
        <v>E6</v>
      </c>
      <c r="I51" s="59" t="s">
        <v>21</v>
      </c>
      <c r="J51" s="60" t="str">
        <f>$B$1&amp;7</f>
        <v>E7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POLONEZ WYSZKÓW 3</v>
      </c>
      <c r="C53" s="52" t="s">
        <v>21</v>
      </c>
      <c r="D53" s="51" t="str">
        <f>VLOOKUP(J53,'Lista Zespołów'!$A$4:$E$99,3,FALSE)</f>
        <v>UKS PIĄTKA WOŁOMIN 2</v>
      </c>
      <c r="F53" t="s">
        <v>22</v>
      </c>
      <c r="G53" s="47">
        <v>21</v>
      </c>
      <c r="H53" s="60" t="str">
        <f>$B$1&amp;8</f>
        <v>E8</v>
      </c>
      <c r="I53" s="59" t="s">
        <v>21</v>
      </c>
      <c r="J53" s="60" t="str">
        <f>$B$1&amp;7</f>
        <v>E7</v>
      </c>
    </row>
    <row r="54" spans="1:10" ht="18">
      <c r="A54" s="47">
        <v>22</v>
      </c>
      <c r="B54" s="51" t="str">
        <f>VLOOKUP(H54,'Lista Zespołów'!$A$4:$E$99,3,FALSE)</f>
        <v>KPS PŁOCK</v>
      </c>
      <c r="C54" s="54" t="s">
        <v>21</v>
      </c>
      <c r="D54" s="51" t="str">
        <f>VLOOKUP(J54,'Lista Zespołów'!$A$4:$E$99,3,FALSE)</f>
        <v>TRÓJKA KOBYŁKA 3</v>
      </c>
      <c r="F54" t="s">
        <v>22</v>
      </c>
      <c r="G54" s="47">
        <v>22</v>
      </c>
      <c r="H54" s="60" t="str">
        <f>$B$1&amp;1</f>
        <v>E1</v>
      </c>
      <c r="I54" s="59" t="s">
        <v>21</v>
      </c>
      <c r="J54" s="60" t="str">
        <f>$B$1&amp;6</f>
        <v>E6</v>
      </c>
    </row>
    <row r="55" spans="1:10" ht="18">
      <c r="A55" s="47">
        <v>23</v>
      </c>
      <c r="B55" s="51" t="str">
        <f>VLOOKUP(H55,'Lista Zespołów'!$A$4:$E$99,3,FALSE)</f>
        <v>VOLLEY RADZIEJOWICE 4</v>
      </c>
      <c r="C55" s="54" t="s">
        <v>21</v>
      </c>
      <c r="D55" s="51" t="str">
        <f>VLOOKUP(J55,'Lista Zespołów'!$A$4:$E$99,3,FALSE)</f>
        <v>ASTW</v>
      </c>
      <c r="F55" t="s">
        <v>22</v>
      </c>
      <c r="G55" s="47">
        <v>23</v>
      </c>
      <c r="H55" s="60" t="str">
        <f>$B$1&amp;2</f>
        <v>E2</v>
      </c>
      <c r="I55" s="59" t="s">
        <v>21</v>
      </c>
      <c r="J55" s="60" t="str">
        <f>$B$1&amp;5</f>
        <v>E5</v>
      </c>
    </row>
    <row r="56" spans="1:10" ht="18">
      <c r="A56" s="47">
        <v>24</v>
      </c>
      <c r="B56" s="51" t="str">
        <f>VLOOKUP(H56,'Lista Zespołów'!$A$4:$E$99,3,FALSE)</f>
        <v>TRÓJKA KOBYŁKA 5</v>
      </c>
      <c r="C56" s="85" t="s">
        <v>21</v>
      </c>
      <c r="D56" s="51" t="str">
        <f>VLOOKUP(J56,'Lista Zespołów'!$A$4:$E$99,3,FALSE)</f>
        <v>VOLLEY RADZIEJOWICE 2</v>
      </c>
      <c r="F56" t="s">
        <v>22</v>
      </c>
      <c r="G56" s="47">
        <v>24</v>
      </c>
      <c r="H56" s="60" t="str">
        <f>$B$1&amp;3</f>
        <v>E3</v>
      </c>
      <c r="I56" s="59" t="s">
        <v>21</v>
      </c>
      <c r="J56" s="60" t="str">
        <f>$B$1&amp;4</f>
        <v>E4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VOLLEY RADZIEJOWICE 2</v>
      </c>
      <c r="C58" s="52" t="s">
        <v>21</v>
      </c>
      <c r="D58" s="51" t="str">
        <f>VLOOKUP(J58,'Lista Zespołów'!$A$4:$E$99,3,FALSE)</f>
        <v>POLONEZ WYSZKÓW 3</v>
      </c>
      <c r="F58" t="s">
        <v>22</v>
      </c>
      <c r="G58" s="47">
        <v>25</v>
      </c>
      <c r="H58" s="60" t="str">
        <f>$B$1&amp;4</f>
        <v>E4</v>
      </c>
      <c r="I58" s="59" t="s">
        <v>21</v>
      </c>
      <c r="J58" s="60" t="str">
        <f>$B$1&amp;8</f>
        <v>E8</v>
      </c>
    </row>
    <row r="59" spans="1:10" ht="18">
      <c r="A59" s="47">
        <v>26</v>
      </c>
      <c r="B59" s="51" t="str">
        <f>VLOOKUP(H59,'Lista Zespołów'!$A$4:$E$99,3,FALSE)</f>
        <v>ASTW</v>
      </c>
      <c r="C59" s="54" t="s">
        <v>21</v>
      </c>
      <c r="D59" s="51" t="str">
        <f>VLOOKUP(J59,'Lista Zespołów'!$A$4:$E$99,3,FALSE)</f>
        <v>TRÓJKA KOBYŁKA 5</v>
      </c>
      <c r="F59" t="s">
        <v>22</v>
      </c>
      <c r="G59" s="47">
        <v>26</v>
      </c>
      <c r="H59" s="60" t="str">
        <f>$B$1&amp;5</f>
        <v>E5</v>
      </c>
      <c r="I59" s="59" t="s">
        <v>21</v>
      </c>
      <c r="J59" s="60" t="str">
        <f>$B$1&amp;3</f>
        <v>E3</v>
      </c>
    </row>
    <row r="60" spans="1:10" ht="18">
      <c r="A60" s="47">
        <v>27</v>
      </c>
      <c r="B60" s="51" t="str">
        <f>VLOOKUP(H60,'Lista Zespołów'!$A$4:$E$99,3,FALSE)</f>
        <v>TRÓJKA KOBYŁKA 3</v>
      </c>
      <c r="C60" s="54" t="s">
        <v>21</v>
      </c>
      <c r="D60" s="51" t="str">
        <f>VLOOKUP(J60,'Lista Zespołów'!$A$4:$E$99,3,FALSE)</f>
        <v>VOLLEY RADZIEJOWICE 4</v>
      </c>
      <c r="F60" t="s">
        <v>22</v>
      </c>
      <c r="G60" s="47">
        <v>27</v>
      </c>
      <c r="H60" s="60" t="str">
        <f>$B$1&amp;6</f>
        <v>E6</v>
      </c>
      <c r="I60" s="59" t="s">
        <v>21</v>
      </c>
      <c r="J60" s="60" t="str">
        <f>$B$1&amp;2</f>
        <v>E2</v>
      </c>
    </row>
    <row r="61" spans="1:10" ht="18">
      <c r="A61" s="47">
        <v>28</v>
      </c>
      <c r="B61" s="51" t="str">
        <f>VLOOKUP(H61,'Lista Zespołów'!$A$4:$E$99,3,FALSE)</f>
        <v>UKS PIĄTKA WOŁOMIN 2</v>
      </c>
      <c r="C61" s="85" t="s">
        <v>21</v>
      </c>
      <c r="D61" s="51" t="str">
        <f>VLOOKUP(J61,'Lista Zespołów'!$A$4:$E$99,3,FALSE)</f>
        <v>KPS PŁOCK</v>
      </c>
      <c r="F61" t="s">
        <v>22</v>
      </c>
      <c r="G61" s="47">
        <v>28</v>
      </c>
      <c r="H61" s="60" t="str">
        <f>$B$1&amp;7</f>
        <v>E7</v>
      </c>
      <c r="I61" s="59" t="s">
        <v>21</v>
      </c>
      <c r="J61" s="60" t="str">
        <f>$B$1&amp;1</f>
        <v>E1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1"/>
  <sheetViews>
    <sheetView showGridLines="0" zoomScale="34" zoomScaleNormal="34" workbookViewId="0" topLeftCell="A1">
      <selection activeCell="B4" sqref="B4:J11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F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8" t="str">
        <f>_XLNM.CRITERIA</f>
        <v>F</v>
      </c>
      <c r="L3" s="119"/>
      <c r="M3" s="73"/>
      <c r="N3" s="73"/>
      <c r="O3" s="73"/>
      <c r="P3" s="73"/>
      <c r="Q3" s="50"/>
    </row>
    <row r="4" spans="1:17" ht="26.25" customHeight="1">
      <c r="A4" s="12">
        <v>6</v>
      </c>
      <c r="B4" s="13" t="s">
        <v>92</v>
      </c>
      <c r="C4" s="30">
        <v>12</v>
      </c>
      <c r="D4" s="86">
        <v>6</v>
      </c>
      <c r="E4" s="86">
        <v>1</v>
      </c>
      <c r="F4" s="31">
        <v>7</v>
      </c>
      <c r="G4" s="31">
        <v>99</v>
      </c>
      <c r="H4" s="31">
        <v>68</v>
      </c>
      <c r="I4" s="32">
        <v>1.4558823529411764</v>
      </c>
      <c r="J4" s="120">
        <v>60</v>
      </c>
      <c r="K4" s="119"/>
      <c r="L4" s="119"/>
      <c r="M4" s="73"/>
      <c r="N4" s="73"/>
      <c r="O4" s="73"/>
      <c r="P4" s="73"/>
      <c r="Q4" s="50"/>
    </row>
    <row r="5" spans="1:17" ht="26.25" customHeight="1">
      <c r="A5" s="10">
        <v>3</v>
      </c>
      <c r="B5" s="11" t="s">
        <v>49</v>
      </c>
      <c r="C5" s="33">
        <v>12</v>
      </c>
      <c r="D5" s="34">
        <v>6</v>
      </c>
      <c r="E5" s="34">
        <v>1</v>
      </c>
      <c r="F5" s="34">
        <v>7</v>
      </c>
      <c r="G5" s="34">
        <v>99</v>
      </c>
      <c r="H5" s="34">
        <v>81</v>
      </c>
      <c r="I5" s="35">
        <v>1.2222222222222223</v>
      </c>
      <c r="J5" s="121">
        <v>58</v>
      </c>
      <c r="K5" s="119"/>
      <c r="L5" s="119"/>
      <c r="M5" s="73"/>
      <c r="N5" s="73"/>
      <c r="O5" s="73"/>
      <c r="P5" s="73"/>
      <c r="Q5" s="50"/>
    </row>
    <row r="6" spans="1:17" ht="26.25" customHeight="1">
      <c r="A6" s="10">
        <v>7</v>
      </c>
      <c r="B6" s="11" t="s">
        <v>98</v>
      </c>
      <c r="C6" s="33">
        <v>8</v>
      </c>
      <c r="D6" s="34">
        <v>4</v>
      </c>
      <c r="E6" s="34">
        <v>3</v>
      </c>
      <c r="F6" s="34">
        <v>7</v>
      </c>
      <c r="G6" s="34">
        <v>97</v>
      </c>
      <c r="H6" s="34">
        <v>89</v>
      </c>
      <c r="I6" s="35">
        <v>1.0898876404494382</v>
      </c>
      <c r="J6" s="121">
        <v>56</v>
      </c>
      <c r="K6" s="119"/>
      <c r="L6" s="119"/>
      <c r="M6" s="73"/>
      <c r="N6" s="73"/>
      <c r="O6" s="73"/>
      <c r="P6" s="73"/>
      <c r="Q6" s="50"/>
    </row>
    <row r="7" spans="1:17" ht="26.25" customHeight="1">
      <c r="A7" s="10">
        <v>1</v>
      </c>
      <c r="B7" s="11" t="s">
        <v>60</v>
      </c>
      <c r="C7" s="33">
        <v>8</v>
      </c>
      <c r="D7" s="34">
        <v>4</v>
      </c>
      <c r="E7" s="34">
        <v>3</v>
      </c>
      <c r="F7" s="34">
        <v>7</v>
      </c>
      <c r="G7" s="34">
        <v>93</v>
      </c>
      <c r="H7" s="34">
        <v>93</v>
      </c>
      <c r="I7" s="35">
        <v>1</v>
      </c>
      <c r="J7" s="121">
        <v>54</v>
      </c>
      <c r="K7" s="119"/>
      <c r="L7" s="119"/>
      <c r="M7" s="73"/>
      <c r="N7" s="73"/>
      <c r="O7" s="73"/>
      <c r="P7" s="73"/>
      <c r="Q7" s="50"/>
    </row>
    <row r="8" spans="1:17" ht="26.25" customHeight="1">
      <c r="A8" s="10">
        <v>5</v>
      </c>
      <c r="B8" s="11" t="s">
        <v>41</v>
      </c>
      <c r="C8" s="33">
        <v>6</v>
      </c>
      <c r="D8" s="34">
        <v>3</v>
      </c>
      <c r="E8" s="34">
        <v>4</v>
      </c>
      <c r="F8" s="34">
        <v>7</v>
      </c>
      <c r="G8" s="34">
        <v>92</v>
      </c>
      <c r="H8" s="34">
        <v>94</v>
      </c>
      <c r="I8" s="35">
        <v>0.9787234042553191</v>
      </c>
      <c r="J8" s="121">
        <v>52</v>
      </c>
      <c r="K8" s="119"/>
      <c r="L8" s="119"/>
      <c r="M8" s="73"/>
      <c r="N8" s="73"/>
      <c r="O8" s="73"/>
      <c r="P8" s="73"/>
      <c r="Q8" s="50"/>
    </row>
    <row r="9" spans="1:17" ht="26.25" customHeight="1">
      <c r="A9" s="12">
        <v>8</v>
      </c>
      <c r="B9" s="13" t="s">
        <v>91</v>
      </c>
      <c r="C9" s="30">
        <v>4</v>
      </c>
      <c r="D9" s="86">
        <v>2</v>
      </c>
      <c r="E9" s="86">
        <v>5</v>
      </c>
      <c r="F9" s="31">
        <v>7</v>
      </c>
      <c r="G9" s="31">
        <v>95</v>
      </c>
      <c r="H9" s="31">
        <v>94</v>
      </c>
      <c r="I9" s="32">
        <v>1.0106382978723405</v>
      </c>
      <c r="J9" s="121">
        <v>50</v>
      </c>
      <c r="K9" s="119"/>
      <c r="L9" s="119"/>
      <c r="M9" s="73"/>
      <c r="N9" s="73"/>
      <c r="O9" s="73"/>
      <c r="P9" s="73"/>
      <c r="Q9" s="50"/>
    </row>
    <row r="10" spans="1:17" ht="26.25" customHeight="1">
      <c r="A10" s="12">
        <v>2</v>
      </c>
      <c r="B10" s="13" t="s">
        <v>53</v>
      </c>
      <c r="C10" s="30">
        <v>4</v>
      </c>
      <c r="D10" s="86">
        <v>2</v>
      </c>
      <c r="E10" s="86">
        <v>5</v>
      </c>
      <c r="F10" s="31">
        <v>7</v>
      </c>
      <c r="G10" s="31">
        <v>86</v>
      </c>
      <c r="H10" s="31">
        <v>93</v>
      </c>
      <c r="I10" s="32">
        <v>0.9247311827956989</v>
      </c>
      <c r="J10" s="121">
        <v>48</v>
      </c>
      <c r="K10" s="119"/>
      <c r="L10" s="119"/>
      <c r="M10" s="73"/>
      <c r="N10" s="73"/>
      <c r="O10" s="73"/>
      <c r="P10" s="73"/>
      <c r="Q10" s="50"/>
    </row>
    <row r="11" spans="1:17" ht="26.25" customHeight="1">
      <c r="A11" s="12">
        <v>4</v>
      </c>
      <c r="B11" s="13" t="s">
        <v>32</v>
      </c>
      <c r="C11" s="30">
        <v>2</v>
      </c>
      <c r="D11" s="86">
        <v>1</v>
      </c>
      <c r="E11" s="86">
        <v>6</v>
      </c>
      <c r="F11" s="31">
        <v>7</v>
      </c>
      <c r="G11" s="31">
        <v>53</v>
      </c>
      <c r="H11" s="31">
        <v>102</v>
      </c>
      <c r="I11" s="32">
        <v>0.5196078431372549</v>
      </c>
      <c r="J11" s="121">
        <v>46</v>
      </c>
      <c r="K11" s="119"/>
      <c r="L11" s="119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F</v>
      </c>
      <c r="D13" s="2"/>
    </row>
    <row r="14" spans="1:18" ht="18.75" customHeight="1" thickBot="1">
      <c r="A14" s="108" t="s">
        <v>17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20" ht="25.8">
      <c r="A15" s="14" t="s">
        <v>9</v>
      </c>
      <c r="B15" s="16"/>
      <c r="C15" s="110">
        <v>1</v>
      </c>
      <c r="D15" s="111"/>
      <c r="E15" s="110">
        <v>2</v>
      </c>
      <c r="F15" s="111"/>
      <c r="G15" s="110">
        <v>3</v>
      </c>
      <c r="H15" s="111"/>
      <c r="I15" s="110">
        <v>4</v>
      </c>
      <c r="J15" s="111"/>
      <c r="K15" s="110">
        <v>5</v>
      </c>
      <c r="L15" s="111"/>
      <c r="M15" s="112">
        <v>6</v>
      </c>
      <c r="N15" s="113"/>
      <c r="O15" s="112">
        <v>7</v>
      </c>
      <c r="P15" s="113"/>
      <c r="Q15" s="112">
        <v>8</v>
      </c>
      <c r="R15" s="113"/>
      <c r="S15" s="112"/>
      <c r="T15" s="113"/>
    </row>
    <row r="16" spans="1:20" ht="51.75" customHeight="1" thickBot="1">
      <c r="A16" s="15"/>
      <c r="B16" s="62" t="s">
        <v>1</v>
      </c>
      <c r="C16" s="106" t="str">
        <f>VLOOKUP($B$1&amp;C15,'Lista Zespołów'!$A$4:$E$99,3,FALSE)</f>
        <v>TRÓJKA KOBYŁKA 4</v>
      </c>
      <c r="D16" s="107"/>
      <c r="E16" s="106" t="str">
        <f>VLOOKUP($B$1&amp;E15,'Lista Zespołów'!$A$4:$E$99,3,FALSE)</f>
        <v>MDK WARSZAWA 1</v>
      </c>
      <c r="F16" s="107"/>
      <c r="G16" s="106" t="str">
        <f>VLOOKUP($B$1&amp;G15,'Lista Zespołów'!$A$4:$E$99,3,FALSE)</f>
        <v>METRO WARSZAWA 3</v>
      </c>
      <c r="H16" s="107"/>
      <c r="I16" s="106" t="str">
        <f>VLOOKUP($B$1&amp;I15,'Lista Zespołów'!$A$4:$E$99,3,FALSE)</f>
        <v>POLONEZ WYSZKÓW 2</v>
      </c>
      <c r="J16" s="107"/>
      <c r="K16" s="114" t="str">
        <f>VLOOKUP($B$1&amp;K15,'Lista Zespołów'!$A$4:$E$99,3,FALSE)</f>
        <v>ISKRA WARSZAWA 6</v>
      </c>
      <c r="L16" s="115"/>
      <c r="M16" s="106" t="str">
        <f>VLOOKUP($B$1&amp;M15,'Lista Zespołów'!$A$4:$E$99,3,FALSE)</f>
        <v>TIE-BREAK PIASTÓW 2</v>
      </c>
      <c r="N16" s="107"/>
      <c r="O16" s="106" t="str">
        <f>VLOOKUP($B$1&amp;O15,'Lista Zespołów'!$A$4:$E$99,3,FALSE)</f>
        <v>RCS RADOM</v>
      </c>
      <c r="P16" s="107"/>
      <c r="Q16" s="106" t="str">
        <f>VLOOKUP($B$1&amp;Q15,'Lista Zespołów'!$A$4:$E$99,3,FALSE)</f>
        <v>OLIMP OSTROŁĘKA 3</v>
      </c>
      <c r="R16" s="107"/>
      <c r="S16" s="116"/>
      <c r="T16" s="117"/>
    </row>
    <row r="17" spans="1:20" ht="73.5" customHeight="1" thickBot="1">
      <c r="A17" s="63">
        <v>1</v>
      </c>
      <c r="B17" s="69" t="str">
        <f>VLOOKUP($B$1&amp;A17,'Lista Zespołów'!$A$4:$E$99,3,FALSE)</f>
        <v>TRÓJKA KOBYŁKA 4</v>
      </c>
      <c r="C17" s="22" t="s">
        <v>16</v>
      </c>
      <c r="D17" s="23" t="s">
        <v>16</v>
      </c>
      <c r="E17" s="17">
        <v>15</v>
      </c>
      <c r="F17" s="27">
        <v>10</v>
      </c>
      <c r="G17" s="17">
        <v>13</v>
      </c>
      <c r="H17" s="27">
        <v>15</v>
      </c>
      <c r="I17" s="17">
        <v>15</v>
      </c>
      <c r="J17" s="27">
        <v>9</v>
      </c>
      <c r="K17" s="17">
        <v>16</v>
      </c>
      <c r="L17" s="27">
        <v>14</v>
      </c>
      <c r="M17" s="17">
        <v>9</v>
      </c>
      <c r="N17" s="27">
        <v>15</v>
      </c>
      <c r="O17" s="17">
        <v>17</v>
      </c>
      <c r="P17" s="27">
        <v>15</v>
      </c>
      <c r="Q17" s="17">
        <v>8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MDK WARSZAWA 1</v>
      </c>
      <c r="C18" s="66">
        <f>IF(F17="","",F17)</f>
        <v>10</v>
      </c>
      <c r="D18" s="67">
        <f>IF(E17="","",E17)</f>
        <v>15</v>
      </c>
      <c r="E18" s="24" t="s">
        <v>16</v>
      </c>
      <c r="F18" s="25" t="s">
        <v>16</v>
      </c>
      <c r="G18" s="21">
        <v>14</v>
      </c>
      <c r="H18" s="28">
        <v>16</v>
      </c>
      <c r="I18" s="21">
        <v>15</v>
      </c>
      <c r="J18" s="28">
        <v>2</v>
      </c>
      <c r="K18" s="21">
        <v>9</v>
      </c>
      <c r="L18" s="28">
        <v>15</v>
      </c>
      <c r="M18" s="21">
        <v>10</v>
      </c>
      <c r="N18" s="28">
        <v>15</v>
      </c>
      <c r="O18" s="21">
        <v>11</v>
      </c>
      <c r="P18" s="28">
        <v>15</v>
      </c>
      <c r="Q18" s="21">
        <v>17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METRO WARSZAWA 3</v>
      </c>
      <c r="C19" s="65">
        <f>IF(H17="","",H17)</f>
        <v>15</v>
      </c>
      <c r="D19" s="68">
        <f>IF(G17="","",G17)</f>
        <v>13</v>
      </c>
      <c r="E19" s="65">
        <f>IF(H18="","",H18)</f>
        <v>16</v>
      </c>
      <c r="F19" s="68">
        <f>IF(G18="","",G18)</f>
        <v>14</v>
      </c>
      <c r="G19" s="26" t="s">
        <v>16</v>
      </c>
      <c r="H19" s="23" t="s">
        <v>16</v>
      </c>
      <c r="I19" s="17">
        <v>15</v>
      </c>
      <c r="J19" s="27">
        <v>5</v>
      </c>
      <c r="K19" s="17">
        <v>15</v>
      </c>
      <c r="L19" s="27">
        <v>11</v>
      </c>
      <c r="M19" s="17">
        <v>8</v>
      </c>
      <c r="N19" s="27">
        <v>15</v>
      </c>
      <c r="O19" s="17">
        <v>15</v>
      </c>
      <c r="P19" s="27">
        <v>10</v>
      </c>
      <c r="Q19" s="17">
        <v>15</v>
      </c>
      <c r="R19" s="27">
        <v>13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POLONEZ WYSZKÓW 2</v>
      </c>
      <c r="C20" s="66">
        <f>IF(J17="","",J17)</f>
        <v>9</v>
      </c>
      <c r="D20" s="67">
        <f>IF(I17="","",I17)</f>
        <v>15</v>
      </c>
      <c r="E20" s="66">
        <f>IF(J18="","",J18)</f>
        <v>2</v>
      </c>
      <c r="F20" s="67">
        <f>IF(I18="","",I18)</f>
        <v>15</v>
      </c>
      <c r="G20" s="66">
        <f>IF(J19="","",J19)</f>
        <v>5</v>
      </c>
      <c r="H20" s="67">
        <f>IF(I19="","",I19)</f>
        <v>15</v>
      </c>
      <c r="I20" s="24" t="s">
        <v>16</v>
      </c>
      <c r="J20" s="25" t="s">
        <v>16</v>
      </c>
      <c r="K20" s="21">
        <v>10</v>
      </c>
      <c r="L20" s="28">
        <v>15</v>
      </c>
      <c r="M20" s="21">
        <v>4</v>
      </c>
      <c r="N20" s="28">
        <v>15</v>
      </c>
      <c r="O20" s="21">
        <v>15</v>
      </c>
      <c r="P20" s="28">
        <v>12</v>
      </c>
      <c r="Q20" s="21">
        <v>8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ISKRA WARSZAWA 6</v>
      </c>
      <c r="C21" s="66">
        <f>IF(L17="","",L17)</f>
        <v>14</v>
      </c>
      <c r="D21" s="67">
        <f>IF(K17="","",K17)</f>
        <v>16</v>
      </c>
      <c r="E21" s="66">
        <f>IF(L18="","",L18)</f>
        <v>15</v>
      </c>
      <c r="F21" s="67">
        <f>IF(K18="","",K18)</f>
        <v>9</v>
      </c>
      <c r="G21" s="66">
        <f>IF(L19="","",L19)</f>
        <v>11</v>
      </c>
      <c r="H21" s="67">
        <f>IF(K19="","",K19)</f>
        <v>15</v>
      </c>
      <c r="I21" s="66">
        <f>IF(L20="","",L20)</f>
        <v>15</v>
      </c>
      <c r="J21" s="67">
        <f>IF(K20="","",K20)</f>
        <v>10</v>
      </c>
      <c r="K21" s="24" t="s">
        <v>16</v>
      </c>
      <c r="L21" s="55" t="s">
        <v>16</v>
      </c>
      <c r="M21" s="17">
        <v>11</v>
      </c>
      <c r="N21" s="27">
        <v>15</v>
      </c>
      <c r="O21" s="17">
        <v>10</v>
      </c>
      <c r="P21" s="27">
        <v>15</v>
      </c>
      <c r="Q21" s="17">
        <v>16</v>
      </c>
      <c r="R21" s="27">
        <v>14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TIE-BREAK PIASTÓW 2</v>
      </c>
      <c r="C22" s="66">
        <f>IF(N17="","",N17)</f>
        <v>15</v>
      </c>
      <c r="D22" s="67">
        <f>IF(M17="","",M17)</f>
        <v>9</v>
      </c>
      <c r="E22" s="66">
        <f>IF(N18="","",N18)</f>
        <v>15</v>
      </c>
      <c r="F22" s="67">
        <f>IF(M18="","",M18)</f>
        <v>10</v>
      </c>
      <c r="G22" s="66">
        <f>IF(N19="","",N19)</f>
        <v>15</v>
      </c>
      <c r="H22" s="67">
        <f>IF(M19="","",M19)</f>
        <v>8</v>
      </c>
      <c r="I22" s="66">
        <f>IF(N20="","",N20)</f>
        <v>15</v>
      </c>
      <c r="J22" s="67">
        <f>IF(M20="","",M20)</f>
        <v>4</v>
      </c>
      <c r="K22" s="66">
        <f>IF(N21="","",N21)</f>
        <v>15</v>
      </c>
      <c r="L22" s="67">
        <f>IF(M21="","",M21)</f>
        <v>11</v>
      </c>
      <c r="M22" s="24" t="s">
        <v>16</v>
      </c>
      <c r="N22" s="55" t="s">
        <v>16</v>
      </c>
      <c r="O22" s="21">
        <v>9</v>
      </c>
      <c r="P22" s="28">
        <v>15</v>
      </c>
      <c r="Q22" s="21">
        <v>15</v>
      </c>
      <c r="R22" s="28">
        <v>11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RCS RADOM</v>
      </c>
      <c r="C23" s="66">
        <f>IF(P17="","",P17)</f>
        <v>15</v>
      </c>
      <c r="D23" s="67">
        <f>IF(O17="","",O17)</f>
        <v>17</v>
      </c>
      <c r="E23" s="66">
        <f>IF(P18="","",P18)</f>
        <v>15</v>
      </c>
      <c r="F23" s="67">
        <f>IF(O18="","",O18)</f>
        <v>11</v>
      </c>
      <c r="G23" s="66">
        <f>IF(P19="","",P19)</f>
        <v>10</v>
      </c>
      <c r="H23" s="67">
        <f>IF(O19="","",O19)</f>
        <v>15</v>
      </c>
      <c r="I23" s="66">
        <f>IF(P20="","",P20)</f>
        <v>12</v>
      </c>
      <c r="J23" s="67">
        <f>IF(O20="","",O20)</f>
        <v>15</v>
      </c>
      <c r="K23" s="66">
        <f>IF(P21="","",P21)</f>
        <v>15</v>
      </c>
      <c r="L23" s="67">
        <f>IF(O21="","",O21)</f>
        <v>10</v>
      </c>
      <c r="M23" s="66">
        <f>IF(P22="","",P22)</f>
        <v>15</v>
      </c>
      <c r="N23" s="67">
        <f>IF(O22="","",O22)</f>
        <v>9</v>
      </c>
      <c r="O23" s="24" t="s">
        <v>16</v>
      </c>
      <c r="P23" s="55" t="s">
        <v>16</v>
      </c>
      <c r="Q23" s="17">
        <v>15</v>
      </c>
      <c r="R23" s="83">
        <v>12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OLIMP OSTROŁĘKA 3</v>
      </c>
      <c r="C24" s="66">
        <f>IF(R17="","",R17)</f>
        <v>15</v>
      </c>
      <c r="D24" s="67">
        <f>IF(Q17="","",Q17)</f>
        <v>8</v>
      </c>
      <c r="E24" s="66">
        <f>IF(R18="","",R18)</f>
        <v>15</v>
      </c>
      <c r="F24" s="67">
        <f>IF(Q18="","",Q18)</f>
        <v>17</v>
      </c>
      <c r="G24" s="66">
        <f>IF(R19="","",R19)</f>
        <v>13</v>
      </c>
      <c r="H24" s="67">
        <f>IF(Q19="","",Q19)</f>
        <v>15</v>
      </c>
      <c r="I24" s="66">
        <f>IF(R20="","",R20)</f>
        <v>15</v>
      </c>
      <c r="J24" s="67">
        <f>IF(Q20="","",Q20)</f>
        <v>8</v>
      </c>
      <c r="K24" s="66">
        <f>IF(R21="","",R21)</f>
        <v>14</v>
      </c>
      <c r="L24" s="67">
        <f>IF(Q21="","",Q21)</f>
        <v>16</v>
      </c>
      <c r="M24" s="66">
        <f>IF(R22="","",R22)</f>
        <v>11</v>
      </c>
      <c r="N24" s="67">
        <f>IF(Q22="","",Q22)</f>
        <v>15</v>
      </c>
      <c r="O24" s="66">
        <f>IF(R23="","",R23)</f>
        <v>12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TRÓJKA KOBYŁKA 4</v>
      </c>
      <c r="C28" s="52" t="s">
        <v>21</v>
      </c>
      <c r="D28" s="51" t="str">
        <f>VLOOKUP(J28,'Lista Zespołów'!$A$4:$E$99,3,FALSE)</f>
        <v>OLIMP OSTROŁĘKA 3</v>
      </c>
      <c r="F28" t="s">
        <v>22</v>
      </c>
      <c r="G28" s="57">
        <v>1</v>
      </c>
      <c r="H28" s="58" t="str">
        <f>$B$1&amp;1</f>
        <v>F1</v>
      </c>
      <c r="I28" s="59" t="s">
        <v>21</v>
      </c>
      <c r="J28" s="58" t="str">
        <f>$B$1&amp;8</f>
        <v>F8</v>
      </c>
    </row>
    <row r="29" spans="1:10" ht="17.4">
      <c r="A29" s="47">
        <v>2</v>
      </c>
      <c r="B29" s="51" t="str">
        <f>VLOOKUP(H29,'Lista Zespołów'!$A$4:$E$99,3,FALSE)</f>
        <v>MDK WARSZAWA 1</v>
      </c>
      <c r="C29" s="52" t="s">
        <v>21</v>
      </c>
      <c r="D29" s="51" t="str">
        <f>VLOOKUP(J29,'Lista Zespołów'!$A$4:$E$99,3,FALSE)</f>
        <v>RCS RADOM</v>
      </c>
      <c r="F29" t="s">
        <v>22</v>
      </c>
      <c r="G29" s="57">
        <v>2</v>
      </c>
      <c r="H29" s="58" t="str">
        <f>$B$1&amp;2</f>
        <v>F2</v>
      </c>
      <c r="I29" s="59" t="s">
        <v>21</v>
      </c>
      <c r="J29" s="58" t="str">
        <f>$B$1&amp;7</f>
        <v>F7</v>
      </c>
    </row>
    <row r="30" spans="1:10" ht="17.4">
      <c r="A30" s="47">
        <v>3</v>
      </c>
      <c r="B30" s="51" t="str">
        <f>VLOOKUP(H30,'Lista Zespołów'!$A$4:$E$99,3,FALSE)</f>
        <v>METRO WARSZAWA 3</v>
      </c>
      <c r="C30" s="52" t="s">
        <v>21</v>
      </c>
      <c r="D30" s="51" t="str">
        <f>VLOOKUP(J30,'Lista Zespołów'!$A$4:$E$99,3,FALSE)</f>
        <v>TIE-BREAK PIASTÓW 2</v>
      </c>
      <c r="F30" t="s">
        <v>22</v>
      </c>
      <c r="G30" s="57">
        <v>3</v>
      </c>
      <c r="H30" s="58" t="str">
        <f>$B$1&amp;3</f>
        <v>F3</v>
      </c>
      <c r="I30" s="59" t="s">
        <v>21</v>
      </c>
      <c r="J30" s="60" t="str">
        <f>$B$1&amp;6</f>
        <v>F6</v>
      </c>
    </row>
    <row r="31" spans="1:10" ht="17.4">
      <c r="A31" s="47">
        <v>4</v>
      </c>
      <c r="B31" s="51" t="str">
        <f>VLOOKUP(H31,'Lista Zespołów'!$A$4:$E$99,3,FALSE)</f>
        <v>POLONEZ WYSZKÓW 2</v>
      </c>
      <c r="C31" s="52" t="s">
        <v>21</v>
      </c>
      <c r="D31" s="51" t="str">
        <f>VLOOKUP(J31,'Lista Zespołów'!$A$4:$E$99,3,FALSE)</f>
        <v>ISKRA WARSZAWA 6</v>
      </c>
      <c r="F31" t="s">
        <v>22</v>
      </c>
      <c r="G31" s="57">
        <v>4</v>
      </c>
      <c r="H31" s="58" t="str">
        <f>$B$1&amp;4</f>
        <v>F4</v>
      </c>
      <c r="I31" s="59" t="s">
        <v>21</v>
      </c>
      <c r="J31" s="60" t="str">
        <f>$B$1&amp;5</f>
        <v>F5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OLIMP OSTROŁĘKA 3</v>
      </c>
      <c r="C33" s="52" t="s">
        <v>21</v>
      </c>
      <c r="D33" s="51" t="str">
        <f>VLOOKUP(J33,'Lista Zespołów'!$A$4:$E$99,3,FALSE)</f>
        <v>ISKRA WARSZAWA 6</v>
      </c>
      <c r="F33" t="s">
        <v>22</v>
      </c>
      <c r="G33" s="47">
        <v>5</v>
      </c>
      <c r="H33" s="58" t="str">
        <f>$B$1&amp;8</f>
        <v>F8</v>
      </c>
      <c r="I33" s="59" t="s">
        <v>21</v>
      </c>
      <c r="J33" s="58" t="str">
        <f>$B$1&amp;5</f>
        <v>F5</v>
      </c>
    </row>
    <row r="34" spans="1:10" ht="17.4">
      <c r="A34" s="47">
        <v>6</v>
      </c>
      <c r="B34" s="51" t="str">
        <f>VLOOKUP(H34,'Lista Zespołów'!$A$4:$E$99,3,FALSE)</f>
        <v>TIE-BREAK PIASTÓW 2</v>
      </c>
      <c r="C34" s="52" t="s">
        <v>21</v>
      </c>
      <c r="D34" s="51" t="str">
        <f>VLOOKUP(J34,'Lista Zespołów'!$A$4:$E$99,3,FALSE)</f>
        <v>POLONEZ WYSZKÓW 2</v>
      </c>
      <c r="F34" t="s">
        <v>22</v>
      </c>
      <c r="G34" s="47">
        <v>6</v>
      </c>
      <c r="H34" s="58" t="str">
        <f>$B$1&amp;6</f>
        <v>F6</v>
      </c>
      <c r="I34" s="59" t="s">
        <v>21</v>
      </c>
      <c r="J34" s="58" t="str">
        <f>$B$1&amp;4</f>
        <v>F4</v>
      </c>
    </row>
    <row r="35" spans="1:10" ht="17.4">
      <c r="A35" s="47">
        <v>7</v>
      </c>
      <c r="B35" s="51" t="str">
        <f>VLOOKUP(H35,'Lista Zespołów'!$A$4:$E$99,3,FALSE)</f>
        <v>RCS RADOM</v>
      </c>
      <c r="C35" s="52" t="s">
        <v>21</v>
      </c>
      <c r="D35" s="51" t="str">
        <f>VLOOKUP(J35,'Lista Zespołów'!$A$4:$E$99,3,FALSE)</f>
        <v>METRO WARSZAWA 3</v>
      </c>
      <c r="F35" t="s">
        <v>22</v>
      </c>
      <c r="G35" s="47">
        <v>7</v>
      </c>
      <c r="H35" s="60" t="str">
        <f>$B$1&amp;7</f>
        <v>F7</v>
      </c>
      <c r="I35" s="59" t="s">
        <v>21</v>
      </c>
      <c r="J35" s="60" t="str">
        <f>$B$1&amp;3</f>
        <v>F3</v>
      </c>
    </row>
    <row r="36" spans="1:10" ht="17.4">
      <c r="A36" s="47">
        <v>8</v>
      </c>
      <c r="B36" s="51" t="str">
        <f>VLOOKUP(H36,'Lista Zespołów'!$A$4:$E$99,3,FALSE)</f>
        <v>TRÓJKA KOBYŁKA 4</v>
      </c>
      <c r="C36" s="52" t="s">
        <v>21</v>
      </c>
      <c r="D36" s="51" t="str">
        <f>VLOOKUP(J36,'Lista Zespołów'!$A$4:$E$99,3,FALSE)</f>
        <v>MDK WARSZAWA 1</v>
      </c>
      <c r="F36" t="s">
        <v>22</v>
      </c>
      <c r="G36" s="47">
        <v>8</v>
      </c>
      <c r="H36" s="60" t="str">
        <f>$B$1&amp;1</f>
        <v>F1</v>
      </c>
      <c r="I36" s="59" t="s">
        <v>21</v>
      </c>
      <c r="J36" s="60" t="str">
        <f>$B$1&amp;2</f>
        <v>F2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MDK WARSZAWA 1</v>
      </c>
      <c r="C38" s="52" t="s">
        <v>21</v>
      </c>
      <c r="D38" s="51" t="str">
        <f>VLOOKUP(J38,'Lista Zespołów'!$A$4:$E$99,3,FALSE)</f>
        <v>OLIMP OSTROŁĘKA 3</v>
      </c>
      <c r="F38" t="s">
        <v>22</v>
      </c>
      <c r="G38" s="47">
        <v>9</v>
      </c>
      <c r="H38" s="58" t="str">
        <f>$B$1&amp;2</f>
        <v>F2</v>
      </c>
      <c r="I38" s="59" t="s">
        <v>21</v>
      </c>
      <c r="J38" s="58" t="str">
        <f>$B$1&amp;8</f>
        <v>F8</v>
      </c>
    </row>
    <row r="39" spans="1:10" ht="17.4">
      <c r="A39" s="47">
        <v>10</v>
      </c>
      <c r="B39" s="51" t="str">
        <f>VLOOKUP(H39,'Lista Zespołów'!$A$4:$E$99,3,FALSE)</f>
        <v>METRO WARSZAWA 3</v>
      </c>
      <c r="C39" s="52" t="s">
        <v>21</v>
      </c>
      <c r="D39" s="51" t="str">
        <f>VLOOKUP(J39,'Lista Zespołów'!$A$4:$E$99,3,FALSE)</f>
        <v>TRÓJKA KOBYŁKA 4</v>
      </c>
      <c r="F39" t="s">
        <v>22</v>
      </c>
      <c r="G39" s="47">
        <v>10</v>
      </c>
      <c r="H39" s="58" t="str">
        <f>$B$1&amp;3</f>
        <v>F3</v>
      </c>
      <c r="I39" s="59" t="s">
        <v>21</v>
      </c>
      <c r="J39" s="58" t="str">
        <f>$B$1&amp;1</f>
        <v>F1</v>
      </c>
    </row>
    <row r="40" spans="1:10" ht="17.4">
      <c r="A40" s="47">
        <v>11</v>
      </c>
      <c r="B40" s="51" t="str">
        <f>VLOOKUP(H40,'Lista Zespołów'!$A$4:$E$99,3,FALSE)</f>
        <v>POLONEZ WYSZKÓW 2</v>
      </c>
      <c r="C40" s="52" t="s">
        <v>21</v>
      </c>
      <c r="D40" s="51" t="str">
        <f>VLOOKUP(J40,'Lista Zespołów'!$A$4:$E$99,3,FALSE)</f>
        <v>RCS RADOM</v>
      </c>
      <c r="F40" t="s">
        <v>22</v>
      </c>
      <c r="G40" s="47">
        <v>11</v>
      </c>
      <c r="H40" s="60" t="str">
        <f>$B$1&amp;4</f>
        <v>F4</v>
      </c>
      <c r="I40" s="59" t="s">
        <v>21</v>
      </c>
      <c r="J40" s="60" t="str">
        <f>$B$1&amp;7</f>
        <v>F7</v>
      </c>
    </row>
    <row r="41" spans="1:10" ht="17.4">
      <c r="A41" s="47">
        <v>12</v>
      </c>
      <c r="B41" s="51" t="str">
        <f>VLOOKUP(H41,'Lista Zespołów'!$A$4:$E$99,3,FALSE)</f>
        <v>ISKRA WARSZAWA 6</v>
      </c>
      <c r="C41" s="52" t="s">
        <v>21</v>
      </c>
      <c r="D41" s="51" t="str">
        <f>VLOOKUP(J41,'Lista Zespołów'!$A$4:$E$99,3,FALSE)</f>
        <v>TIE-BREAK PIASTÓW 2</v>
      </c>
      <c r="F41" t="s">
        <v>22</v>
      </c>
      <c r="G41" s="47">
        <v>12</v>
      </c>
      <c r="H41" s="60" t="str">
        <f>$B$1&amp;5</f>
        <v>F5</v>
      </c>
      <c r="I41" s="59" t="s">
        <v>21</v>
      </c>
      <c r="J41" s="60" t="str">
        <f>$B$1&amp;6</f>
        <v>F6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OLIMP OSTROŁĘKA 3</v>
      </c>
      <c r="C43" s="52" t="s">
        <v>21</v>
      </c>
      <c r="D43" s="51" t="str">
        <f>VLOOKUP(J43,'Lista Zespołów'!$A$4:$E$99,3,FALSE)</f>
        <v>TIE-BREAK PIASTÓW 2</v>
      </c>
      <c r="F43" t="s">
        <v>22</v>
      </c>
      <c r="G43" s="47">
        <v>13</v>
      </c>
      <c r="H43" s="60" t="str">
        <f>$B$1&amp;8</f>
        <v>F8</v>
      </c>
      <c r="I43" s="59" t="s">
        <v>21</v>
      </c>
      <c r="J43" s="60" t="str">
        <f>$B$1&amp;6</f>
        <v>F6</v>
      </c>
    </row>
    <row r="44" spans="1:10" ht="17.4">
      <c r="A44" s="47">
        <v>14</v>
      </c>
      <c r="B44" s="51" t="str">
        <f>VLOOKUP(H44,'Lista Zespołów'!$A$4:$E$99,3,FALSE)</f>
        <v>RCS RADOM</v>
      </c>
      <c r="C44" s="52" t="s">
        <v>21</v>
      </c>
      <c r="D44" s="51" t="str">
        <f>VLOOKUP(J44,'Lista Zespołów'!$A$4:$E$99,3,FALSE)</f>
        <v>ISKRA WARSZAWA 6</v>
      </c>
      <c r="F44" t="s">
        <v>22</v>
      </c>
      <c r="G44" s="47">
        <v>14</v>
      </c>
      <c r="H44" s="60" t="str">
        <f>$B$1&amp;7</f>
        <v>F7</v>
      </c>
      <c r="I44" s="59" t="s">
        <v>21</v>
      </c>
      <c r="J44" s="60" t="str">
        <f>$B$1&amp;5</f>
        <v>F5</v>
      </c>
    </row>
    <row r="45" spans="1:10" ht="18">
      <c r="A45" s="47">
        <v>15</v>
      </c>
      <c r="B45" s="51" t="str">
        <f>VLOOKUP(H45,'Lista Zespołów'!$A$4:$E$99,3,FALSE)</f>
        <v>TRÓJKA KOBYŁKA 4</v>
      </c>
      <c r="C45" s="54" t="s">
        <v>21</v>
      </c>
      <c r="D45" s="51" t="str">
        <f>VLOOKUP(J45,'Lista Zespołów'!$A$4:$E$99,3,FALSE)</f>
        <v>POLONEZ WYSZKÓW 2</v>
      </c>
      <c r="F45" t="s">
        <v>22</v>
      </c>
      <c r="G45" s="47">
        <v>15</v>
      </c>
      <c r="H45" s="60" t="str">
        <f>$B$1&amp;1</f>
        <v>F1</v>
      </c>
      <c r="I45" s="59" t="s">
        <v>21</v>
      </c>
      <c r="J45" s="60" t="str">
        <f>$B$1&amp;4</f>
        <v>F4</v>
      </c>
    </row>
    <row r="46" spans="1:10" ht="18">
      <c r="A46" s="47">
        <v>16</v>
      </c>
      <c r="B46" s="51" t="str">
        <f>VLOOKUP(H46,'Lista Zespołów'!$A$4:$E$99,3,FALSE)</f>
        <v>MDK WARSZAWA 1</v>
      </c>
      <c r="C46" s="54" t="s">
        <v>21</v>
      </c>
      <c r="D46" s="51" t="str">
        <f>VLOOKUP(J46,'Lista Zespołów'!$A$4:$E$99,3,FALSE)</f>
        <v>METRO WARSZAWA 3</v>
      </c>
      <c r="F46" t="s">
        <v>22</v>
      </c>
      <c r="G46" s="47">
        <v>16</v>
      </c>
      <c r="H46" s="60" t="str">
        <f>$B$1&amp;2</f>
        <v>F2</v>
      </c>
      <c r="I46" s="59" t="s">
        <v>21</v>
      </c>
      <c r="J46" s="60" t="str">
        <f>$B$1&amp;3</f>
        <v>F3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METRO WARSZAWA 3</v>
      </c>
      <c r="C48" s="52" t="s">
        <v>21</v>
      </c>
      <c r="D48" s="51" t="str">
        <f>VLOOKUP(J48,'Lista Zespołów'!$A$4:$E$99,3,FALSE)</f>
        <v>OLIMP OSTROŁĘKA 3</v>
      </c>
      <c r="F48" t="s">
        <v>22</v>
      </c>
      <c r="G48" s="47">
        <v>17</v>
      </c>
      <c r="H48" s="60" t="str">
        <f>$B$1&amp;3</f>
        <v>F3</v>
      </c>
      <c r="I48" s="59" t="s">
        <v>21</v>
      </c>
      <c r="J48" s="60" t="str">
        <f>$B$1&amp;8</f>
        <v>F8</v>
      </c>
    </row>
    <row r="49" spans="1:10" ht="18">
      <c r="A49" s="47">
        <v>18</v>
      </c>
      <c r="B49" s="51" t="str">
        <f>VLOOKUP(H49,'Lista Zespołów'!$A$4:$E$99,3,FALSE)</f>
        <v>POLONEZ WYSZKÓW 2</v>
      </c>
      <c r="C49" s="54" t="s">
        <v>21</v>
      </c>
      <c r="D49" s="51" t="str">
        <f>VLOOKUP(J49,'Lista Zespołów'!$A$4:$E$99,3,FALSE)</f>
        <v>MDK WARSZAWA 1</v>
      </c>
      <c r="F49" t="s">
        <v>22</v>
      </c>
      <c r="G49" s="47">
        <v>18</v>
      </c>
      <c r="H49" s="60" t="str">
        <f>$B$1&amp;4</f>
        <v>F4</v>
      </c>
      <c r="I49" s="59" t="s">
        <v>21</v>
      </c>
      <c r="J49" s="60" t="str">
        <f>$B$1&amp;2</f>
        <v>F2</v>
      </c>
    </row>
    <row r="50" spans="1:10" ht="18">
      <c r="A50" s="47">
        <v>19</v>
      </c>
      <c r="B50" s="51" t="str">
        <f>VLOOKUP(H50,'Lista Zespołów'!$A$4:$E$99,3,FALSE)</f>
        <v>ISKRA WARSZAWA 6</v>
      </c>
      <c r="C50" s="54" t="s">
        <v>21</v>
      </c>
      <c r="D50" s="51" t="str">
        <f>VLOOKUP(J50,'Lista Zespołów'!$A$4:$E$99,3,FALSE)</f>
        <v>TRÓJKA KOBYŁKA 4</v>
      </c>
      <c r="F50" t="s">
        <v>22</v>
      </c>
      <c r="G50" s="47">
        <v>19</v>
      </c>
      <c r="H50" s="60" t="str">
        <f>$B$1&amp;5</f>
        <v>F5</v>
      </c>
      <c r="I50" s="59" t="s">
        <v>21</v>
      </c>
      <c r="J50" s="60" t="str">
        <f>$B$1&amp;1</f>
        <v>F1</v>
      </c>
    </row>
    <row r="51" spans="1:10" ht="18">
      <c r="A51" s="47">
        <v>20</v>
      </c>
      <c r="B51" s="51" t="str">
        <f>VLOOKUP(H51,'Lista Zespołów'!$A$4:$E$99,3,FALSE)</f>
        <v>TIE-BREAK PIASTÓW 2</v>
      </c>
      <c r="C51" s="85" t="s">
        <v>21</v>
      </c>
      <c r="D51" s="51" t="str">
        <f>VLOOKUP(J51,'Lista Zespołów'!$A$4:$E$99,3,FALSE)</f>
        <v>RCS RADOM</v>
      </c>
      <c r="F51" t="s">
        <v>22</v>
      </c>
      <c r="G51" s="47">
        <v>20</v>
      </c>
      <c r="H51" s="60" t="str">
        <f>$B$1&amp;6</f>
        <v>F6</v>
      </c>
      <c r="I51" s="59" t="s">
        <v>21</v>
      </c>
      <c r="J51" s="60" t="str">
        <f>$B$1&amp;7</f>
        <v>F7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OLIMP OSTROŁĘKA 3</v>
      </c>
      <c r="C53" s="52" t="s">
        <v>21</v>
      </c>
      <c r="D53" s="51" t="str">
        <f>VLOOKUP(J53,'Lista Zespołów'!$A$4:$E$99,3,FALSE)</f>
        <v>RCS RADOM</v>
      </c>
      <c r="F53" t="s">
        <v>22</v>
      </c>
      <c r="G53" s="47">
        <v>21</v>
      </c>
      <c r="H53" s="60" t="str">
        <f>$B$1&amp;8</f>
        <v>F8</v>
      </c>
      <c r="I53" s="59" t="s">
        <v>21</v>
      </c>
      <c r="J53" s="60" t="str">
        <f>$B$1&amp;7</f>
        <v>F7</v>
      </c>
    </row>
    <row r="54" spans="1:10" ht="18">
      <c r="A54" s="47">
        <v>22</v>
      </c>
      <c r="B54" s="51" t="str">
        <f>VLOOKUP(H54,'Lista Zespołów'!$A$4:$E$99,3,FALSE)</f>
        <v>TRÓJKA KOBYŁKA 4</v>
      </c>
      <c r="C54" s="54" t="s">
        <v>21</v>
      </c>
      <c r="D54" s="51" t="str">
        <f>VLOOKUP(J54,'Lista Zespołów'!$A$4:$E$99,3,FALSE)</f>
        <v>TIE-BREAK PIASTÓW 2</v>
      </c>
      <c r="F54" t="s">
        <v>22</v>
      </c>
      <c r="G54" s="47">
        <v>22</v>
      </c>
      <c r="H54" s="60" t="str">
        <f>$B$1&amp;1</f>
        <v>F1</v>
      </c>
      <c r="I54" s="59" t="s">
        <v>21</v>
      </c>
      <c r="J54" s="60" t="str">
        <f>$B$1&amp;6</f>
        <v>F6</v>
      </c>
    </row>
    <row r="55" spans="1:10" ht="18">
      <c r="A55" s="47">
        <v>23</v>
      </c>
      <c r="B55" s="51" t="str">
        <f>VLOOKUP(H55,'Lista Zespołów'!$A$4:$E$99,3,FALSE)</f>
        <v>MDK WARSZAWA 1</v>
      </c>
      <c r="C55" s="54" t="s">
        <v>21</v>
      </c>
      <c r="D55" s="51" t="str">
        <f>VLOOKUP(J55,'Lista Zespołów'!$A$4:$E$99,3,FALSE)</f>
        <v>ISKRA WARSZAWA 6</v>
      </c>
      <c r="F55" t="s">
        <v>22</v>
      </c>
      <c r="G55" s="47">
        <v>23</v>
      </c>
      <c r="H55" s="60" t="str">
        <f>$B$1&amp;2</f>
        <v>F2</v>
      </c>
      <c r="I55" s="59" t="s">
        <v>21</v>
      </c>
      <c r="J55" s="60" t="str">
        <f>$B$1&amp;5</f>
        <v>F5</v>
      </c>
    </row>
    <row r="56" spans="1:10" ht="18">
      <c r="A56" s="47">
        <v>24</v>
      </c>
      <c r="B56" s="51" t="str">
        <f>VLOOKUP(H56,'Lista Zespołów'!$A$4:$E$99,3,FALSE)</f>
        <v>METRO WARSZAWA 3</v>
      </c>
      <c r="C56" s="85" t="s">
        <v>21</v>
      </c>
      <c r="D56" s="51" t="str">
        <f>VLOOKUP(J56,'Lista Zespołów'!$A$4:$E$99,3,FALSE)</f>
        <v>POLONEZ WYSZKÓW 2</v>
      </c>
      <c r="F56" t="s">
        <v>22</v>
      </c>
      <c r="G56" s="47">
        <v>24</v>
      </c>
      <c r="H56" s="60" t="str">
        <f>$B$1&amp;3</f>
        <v>F3</v>
      </c>
      <c r="I56" s="59" t="s">
        <v>21</v>
      </c>
      <c r="J56" s="60" t="str">
        <f>$B$1&amp;4</f>
        <v>F4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POLONEZ WYSZKÓW 2</v>
      </c>
      <c r="C58" s="52" t="s">
        <v>21</v>
      </c>
      <c r="D58" s="51" t="str">
        <f>VLOOKUP(J58,'Lista Zespołów'!$A$4:$E$99,3,FALSE)</f>
        <v>OLIMP OSTROŁĘKA 3</v>
      </c>
      <c r="F58" t="s">
        <v>22</v>
      </c>
      <c r="G58" s="47">
        <v>25</v>
      </c>
      <c r="H58" s="60" t="str">
        <f>$B$1&amp;4</f>
        <v>F4</v>
      </c>
      <c r="I58" s="59" t="s">
        <v>21</v>
      </c>
      <c r="J58" s="60" t="str">
        <f>$B$1&amp;8</f>
        <v>F8</v>
      </c>
    </row>
    <row r="59" spans="1:10" ht="18">
      <c r="A59" s="47">
        <v>26</v>
      </c>
      <c r="B59" s="51" t="str">
        <f>VLOOKUP(H59,'Lista Zespołów'!$A$4:$E$99,3,FALSE)</f>
        <v>ISKRA WARSZAWA 6</v>
      </c>
      <c r="C59" s="54" t="s">
        <v>21</v>
      </c>
      <c r="D59" s="51" t="str">
        <f>VLOOKUP(J59,'Lista Zespołów'!$A$4:$E$99,3,FALSE)</f>
        <v>METRO WARSZAWA 3</v>
      </c>
      <c r="F59" t="s">
        <v>22</v>
      </c>
      <c r="G59" s="47">
        <v>26</v>
      </c>
      <c r="H59" s="60" t="str">
        <f>$B$1&amp;5</f>
        <v>F5</v>
      </c>
      <c r="I59" s="59" t="s">
        <v>21</v>
      </c>
      <c r="J59" s="60" t="str">
        <f>$B$1&amp;3</f>
        <v>F3</v>
      </c>
    </row>
    <row r="60" spans="1:10" ht="18">
      <c r="A60" s="47">
        <v>27</v>
      </c>
      <c r="B60" s="51" t="str">
        <f>VLOOKUP(H60,'Lista Zespołów'!$A$4:$E$99,3,FALSE)</f>
        <v>TIE-BREAK PIASTÓW 2</v>
      </c>
      <c r="C60" s="54" t="s">
        <v>21</v>
      </c>
      <c r="D60" s="51" t="str">
        <f>VLOOKUP(J60,'Lista Zespołów'!$A$4:$E$99,3,FALSE)</f>
        <v>MDK WARSZAWA 1</v>
      </c>
      <c r="F60" t="s">
        <v>22</v>
      </c>
      <c r="G60" s="47">
        <v>27</v>
      </c>
      <c r="H60" s="60" t="str">
        <f>$B$1&amp;6</f>
        <v>F6</v>
      </c>
      <c r="I60" s="59" t="s">
        <v>21</v>
      </c>
      <c r="J60" s="60" t="str">
        <f>$B$1&amp;2</f>
        <v>F2</v>
      </c>
    </row>
    <row r="61" spans="1:10" ht="18">
      <c r="A61" s="47">
        <v>28</v>
      </c>
      <c r="B61" s="51" t="str">
        <f>VLOOKUP(H61,'Lista Zespołów'!$A$4:$E$99,3,FALSE)</f>
        <v>RCS RADOM</v>
      </c>
      <c r="C61" s="85" t="s">
        <v>21</v>
      </c>
      <c r="D61" s="51" t="str">
        <f>VLOOKUP(J61,'Lista Zespołów'!$A$4:$E$99,3,FALSE)</f>
        <v>TRÓJKA KOBYŁKA 4</v>
      </c>
      <c r="F61" t="s">
        <v>22</v>
      </c>
      <c r="G61" s="47">
        <v>28</v>
      </c>
      <c r="H61" s="60" t="str">
        <f>$B$1&amp;7</f>
        <v>F7</v>
      </c>
      <c r="I61" s="59" t="s">
        <v>21</v>
      </c>
      <c r="J61" s="60" t="str">
        <f>$B$1&amp;1</f>
        <v>F1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61"/>
  <sheetViews>
    <sheetView showGridLines="0" zoomScale="35" zoomScaleNormal="35" workbookViewId="0" topLeftCell="A2">
      <selection activeCell="B4" sqref="B4:J11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G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8" t="s">
        <v>26</v>
      </c>
      <c r="L3" s="119"/>
      <c r="M3" s="73"/>
      <c r="N3" s="73"/>
      <c r="O3" s="73"/>
      <c r="P3" s="73"/>
      <c r="Q3" s="50"/>
    </row>
    <row r="4" spans="1:17" ht="26.25" customHeight="1">
      <c r="A4" s="10">
        <v>1</v>
      </c>
      <c r="B4" s="11" t="s">
        <v>82</v>
      </c>
      <c r="C4" s="33">
        <v>12</v>
      </c>
      <c r="D4" s="34">
        <v>6</v>
      </c>
      <c r="E4" s="34">
        <v>1</v>
      </c>
      <c r="F4" s="34">
        <v>7</v>
      </c>
      <c r="G4" s="34">
        <v>102</v>
      </c>
      <c r="H4" s="34">
        <v>70</v>
      </c>
      <c r="I4" s="35">
        <v>1.457142857142857</v>
      </c>
      <c r="J4" s="121">
        <v>50</v>
      </c>
      <c r="K4" s="119"/>
      <c r="L4" s="119"/>
      <c r="M4" s="73"/>
      <c r="N4" s="73"/>
      <c r="O4" s="73"/>
      <c r="P4" s="73"/>
      <c r="Q4" s="50"/>
    </row>
    <row r="5" spans="1:17" ht="26.25" customHeight="1">
      <c r="A5" s="12">
        <v>2</v>
      </c>
      <c r="B5" s="13" t="s">
        <v>85</v>
      </c>
      <c r="C5" s="30">
        <v>10</v>
      </c>
      <c r="D5" s="86">
        <v>5</v>
      </c>
      <c r="E5" s="86">
        <v>2</v>
      </c>
      <c r="F5" s="31">
        <v>7</v>
      </c>
      <c r="G5" s="31">
        <v>97</v>
      </c>
      <c r="H5" s="31">
        <v>75</v>
      </c>
      <c r="I5" s="32">
        <v>1.2933333333333332</v>
      </c>
      <c r="J5" s="120">
        <v>48</v>
      </c>
      <c r="K5" s="119"/>
      <c r="L5" s="119"/>
      <c r="M5" s="73"/>
      <c r="N5" s="73"/>
      <c r="O5" s="73"/>
      <c r="P5" s="73"/>
      <c r="Q5" s="50"/>
    </row>
    <row r="6" spans="1:17" ht="26.25" customHeight="1">
      <c r="A6" s="10">
        <v>3</v>
      </c>
      <c r="B6" s="11" t="s">
        <v>102</v>
      </c>
      <c r="C6" s="33">
        <v>10</v>
      </c>
      <c r="D6" s="34">
        <v>5</v>
      </c>
      <c r="E6" s="34">
        <v>2</v>
      </c>
      <c r="F6" s="34">
        <v>7</v>
      </c>
      <c r="G6" s="34">
        <v>102</v>
      </c>
      <c r="H6" s="34">
        <v>81</v>
      </c>
      <c r="I6" s="35">
        <v>1.2592592592592593</v>
      </c>
      <c r="J6" s="121">
        <v>46</v>
      </c>
      <c r="K6" s="119"/>
      <c r="L6" s="119"/>
      <c r="M6" s="73"/>
      <c r="N6" s="73"/>
      <c r="O6" s="73"/>
      <c r="P6" s="73"/>
      <c r="Q6" s="50"/>
    </row>
    <row r="7" spans="1:17" ht="26.25" customHeight="1">
      <c r="A7" s="12">
        <v>4</v>
      </c>
      <c r="B7" s="13" t="s">
        <v>52</v>
      </c>
      <c r="C7" s="30">
        <v>10</v>
      </c>
      <c r="D7" s="86">
        <v>5</v>
      </c>
      <c r="E7" s="86">
        <v>2</v>
      </c>
      <c r="F7" s="31">
        <v>7</v>
      </c>
      <c r="G7" s="31">
        <v>91</v>
      </c>
      <c r="H7" s="31">
        <v>80</v>
      </c>
      <c r="I7" s="32">
        <v>1.1375</v>
      </c>
      <c r="J7" s="120">
        <v>44</v>
      </c>
      <c r="K7" s="119"/>
      <c r="L7" s="119"/>
      <c r="M7" s="73"/>
      <c r="N7" s="73"/>
      <c r="O7" s="73"/>
      <c r="P7" s="73"/>
      <c r="Q7" s="50"/>
    </row>
    <row r="8" spans="1:17" ht="26.25" customHeight="1">
      <c r="A8" s="10">
        <v>5</v>
      </c>
      <c r="B8" s="13" t="s">
        <v>83</v>
      </c>
      <c r="C8" s="30">
        <v>8</v>
      </c>
      <c r="D8" s="86">
        <v>4</v>
      </c>
      <c r="E8" s="86">
        <v>3</v>
      </c>
      <c r="F8" s="31">
        <v>7</v>
      </c>
      <c r="G8" s="31">
        <v>99</v>
      </c>
      <c r="H8" s="31">
        <v>82</v>
      </c>
      <c r="I8" s="32">
        <v>1.2073170731707317</v>
      </c>
      <c r="J8" s="120">
        <v>42</v>
      </c>
      <c r="K8" s="119"/>
      <c r="L8" s="119"/>
      <c r="M8" s="73"/>
      <c r="N8" s="73"/>
      <c r="O8" s="73"/>
      <c r="P8" s="73"/>
      <c r="Q8" s="50"/>
    </row>
    <row r="9" spans="1:17" ht="26.25" customHeight="1">
      <c r="A9" s="12">
        <v>6</v>
      </c>
      <c r="B9" s="11" t="s">
        <v>94</v>
      </c>
      <c r="C9" s="33">
        <v>4</v>
      </c>
      <c r="D9" s="34">
        <v>2</v>
      </c>
      <c r="E9" s="34">
        <v>5</v>
      </c>
      <c r="F9" s="34">
        <v>7</v>
      </c>
      <c r="G9" s="34">
        <v>72</v>
      </c>
      <c r="H9" s="34">
        <v>97</v>
      </c>
      <c r="I9" s="35">
        <v>0.7422680412371134</v>
      </c>
      <c r="J9" s="120">
        <v>40</v>
      </c>
      <c r="K9" s="119"/>
      <c r="L9" s="119"/>
      <c r="M9" s="73"/>
      <c r="N9" s="73"/>
      <c r="O9" s="73"/>
      <c r="P9" s="73"/>
      <c r="Q9" s="50"/>
    </row>
    <row r="10" spans="1:17" ht="26.25" customHeight="1">
      <c r="A10" s="10">
        <v>7</v>
      </c>
      <c r="B10" s="11" t="s">
        <v>34</v>
      </c>
      <c r="C10" s="33">
        <v>2</v>
      </c>
      <c r="D10" s="34">
        <v>1</v>
      </c>
      <c r="E10" s="34">
        <v>6</v>
      </c>
      <c r="F10" s="34">
        <v>7</v>
      </c>
      <c r="G10" s="34">
        <v>79</v>
      </c>
      <c r="H10" s="34">
        <v>96</v>
      </c>
      <c r="I10" s="35">
        <v>0.8229166666666666</v>
      </c>
      <c r="J10" s="120">
        <v>38</v>
      </c>
      <c r="K10" s="119"/>
      <c r="L10" s="119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">
        <v>48</v>
      </c>
      <c r="C11" s="30">
        <v>0</v>
      </c>
      <c r="D11" s="86">
        <v>0</v>
      </c>
      <c r="E11" s="86">
        <v>7</v>
      </c>
      <c r="F11" s="31">
        <v>7</v>
      </c>
      <c r="G11" s="31">
        <v>44</v>
      </c>
      <c r="H11" s="31">
        <v>105</v>
      </c>
      <c r="I11" s="32">
        <v>0.41904761904761906</v>
      </c>
      <c r="J11" s="120">
        <v>36</v>
      </c>
      <c r="K11" s="119"/>
      <c r="L11" s="119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G</v>
      </c>
      <c r="D13" s="2"/>
    </row>
    <row r="14" spans="1:18" ht="18.75" customHeight="1" thickBot="1">
      <c r="A14" s="108" t="s">
        <v>17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20" ht="25.8">
      <c r="A15" s="14" t="s">
        <v>9</v>
      </c>
      <c r="B15" s="16"/>
      <c r="C15" s="110">
        <v>1</v>
      </c>
      <c r="D15" s="111"/>
      <c r="E15" s="110">
        <v>2</v>
      </c>
      <c r="F15" s="111"/>
      <c r="G15" s="110">
        <v>3</v>
      </c>
      <c r="H15" s="111"/>
      <c r="I15" s="110">
        <v>4</v>
      </c>
      <c r="J15" s="111"/>
      <c r="K15" s="110">
        <v>5</v>
      </c>
      <c r="L15" s="111"/>
      <c r="M15" s="112">
        <v>6</v>
      </c>
      <c r="N15" s="113"/>
      <c r="O15" s="112">
        <v>7</v>
      </c>
      <c r="P15" s="113"/>
      <c r="Q15" s="112">
        <v>8</v>
      </c>
      <c r="R15" s="113"/>
      <c r="S15" s="112"/>
      <c r="T15" s="113"/>
    </row>
    <row r="16" spans="1:20" ht="51.75" customHeight="1" thickBot="1">
      <c r="A16" s="15"/>
      <c r="B16" s="62" t="s">
        <v>1</v>
      </c>
      <c r="C16" s="106" t="str">
        <f>VLOOKUP($B$1&amp;C15,'Lista Zespołów'!$A$4:$E$99,3,FALSE)</f>
        <v>POLONEZ WYSZKÓW 1</v>
      </c>
      <c r="D16" s="107"/>
      <c r="E16" s="106" t="str">
        <f>VLOOKUP($B$1&amp;E15,'Lista Zespołów'!$A$4:$E$99,3,FALSE)</f>
        <v>MDK WARSZAWA 3</v>
      </c>
      <c r="F16" s="107"/>
      <c r="G16" s="106" t="str">
        <f>VLOOKUP($B$1&amp;G15,'Lista Zespołów'!$A$4:$E$99,3,FALSE)</f>
        <v>ISKRA WARSZAWA 4</v>
      </c>
      <c r="H16" s="107"/>
      <c r="I16" s="106" t="str">
        <f>VLOOKUP($B$1&amp;I15,'Lista Zespołów'!$A$4:$E$99,3,FALSE)</f>
        <v>MOS WOLA 5</v>
      </c>
      <c r="J16" s="107"/>
      <c r="K16" s="114" t="str">
        <f>VLOOKUP($B$1&amp;K15,'Lista Zespołów'!$A$4:$E$99,3,FALSE)</f>
        <v>ISKRA WARSZAWA 3</v>
      </c>
      <c r="L16" s="115"/>
      <c r="M16" s="106" t="str">
        <f>VLOOKUP($B$1&amp;M15,'Lista Zespołów'!$A$4:$E$99,3,FALSE)</f>
        <v>UKS LESZNOWOLA 3</v>
      </c>
      <c r="N16" s="107"/>
      <c r="O16" s="106" t="str">
        <f>VLOOKUP($B$1&amp;O15,'Lista Zespołów'!$A$4:$E$99,3,FALSE)</f>
        <v>UKS PIĄTKA 3</v>
      </c>
      <c r="P16" s="107"/>
      <c r="Q16" s="106" t="str">
        <f>VLOOKUP($B$1&amp;Q15,'Lista Zespołów'!$A$4:$E$99,3,FALSE)</f>
        <v>OLIMP TŁUSZCZ 4</v>
      </c>
      <c r="R16" s="107"/>
      <c r="S16" s="116"/>
      <c r="T16" s="117"/>
    </row>
    <row r="17" spans="1:20" ht="73.5" customHeight="1" thickBot="1">
      <c r="A17" s="63">
        <v>1</v>
      </c>
      <c r="B17" s="69" t="str">
        <f>VLOOKUP($B$1&amp;A17,'Lista Zespołów'!$A$4:$E$99,3,FALSE)</f>
        <v>POLONEZ WYSZKÓW 1</v>
      </c>
      <c r="C17" s="22" t="s">
        <v>16</v>
      </c>
      <c r="D17" s="23" t="s">
        <v>16</v>
      </c>
      <c r="E17" s="17">
        <v>15</v>
      </c>
      <c r="F17" s="27">
        <v>6</v>
      </c>
      <c r="G17" s="17">
        <v>13</v>
      </c>
      <c r="H17" s="27">
        <v>15</v>
      </c>
      <c r="I17" s="17">
        <v>10</v>
      </c>
      <c r="J17" s="27">
        <v>15</v>
      </c>
      <c r="K17" s="17">
        <v>8</v>
      </c>
      <c r="L17" s="27">
        <v>15</v>
      </c>
      <c r="M17" s="17">
        <v>11</v>
      </c>
      <c r="N17" s="27">
        <v>15</v>
      </c>
      <c r="O17" s="17">
        <v>13</v>
      </c>
      <c r="P17" s="27">
        <v>15</v>
      </c>
      <c r="Q17" s="17">
        <v>9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MDK WARSZAWA 3</v>
      </c>
      <c r="C18" s="66">
        <f>IF(F17="","",F17)</f>
        <v>6</v>
      </c>
      <c r="D18" s="67">
        <f>IF(E17="","",E17)</f>
        <v>15</v>
      </c>
      <c r="E18" s="24" t="s">
        <v>16</v>
      </c>
      <c r="F18" s="25" t="s">
        <v>16</v>
      </c>
      <c r="G18" s="21">
        <v>8</v>
      </c>
      <c r="H18" s="28">
        <v>15</v>
      </c>
      <c r="I18" s="21">
        <v>6</v>
      </c>
      <c r="J18" s="28">
        <v>15</v>
      </c>
      <c r="K18" s="21">
        <v>6</v>
      </c>
      <c r="L18" s="28">
        <v>15</v>
      </c>
      <c r="M18" s="21">
        <v>2</v>
      </c>
      <c r="N18" s="28">
        <v>15</v>
      </c>
      <c r="O18" s="21">
        <v>9</v>
      </c>
      <c r="P18" s="28">
        <v>15</v>
      </c>
      <c r="Q18" s="21">
        <v>7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ISKRA WARSZAWA 4</v>
      </c>
      <c r="C19" s="65">
        <f>IF(H17="","",H17)</f>
        <v>15</v>
      </c>
      <c r="D19" s="68">
        <f>IF(G17="","",G17)</f>
        <v>13</v>
      </c>
      <c r="E19" s="65">
        <f>IF(H18="","",H18)</f>
        <v>15</v>
      </c>
      <c r="F19" s="68">
        <f>IF(G18="","",G18)</f>
        <v>8</v>
      </c>
      <c r="G19" s="26" t="s">
        <v>16</v>
      </c>
      <c r="H19" s="23" t="s">
        <v>16</v>
      </c>
      <c r="I19" s="17">
        <v>15</v>
      </c>
      <c r="J19" s="27">
        <v>11</v>
      </c>
      <c r="K19" s="17">
        <v>15</v>
      </c>
      <c r="L19" s="27">
        <v>12</v>
      </c>
      <c r="M19" s="17">
        <v>14</v>
      </c>
      <c r="N19" s="27">
        <v>16</v>
      </c>
      <c r="O19" s="17">
        <v>15</v>
      </c>
      <c r="P19" s="27">
        <v>6</v>
      </c>
      <c r="Q19" s="17">
        <v>13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MOS WOLA 5</v>
      </c>
      <c r="C20" s="66">
        <f>IF(J17="","",J17)</f>
        <v>15</v>
      </c>
      <c r="D20" s="67">
        <f>IF(I17="","",I17)</f>
        <v>10</v>
      </c>
      <c r="E20" s="66">
        <f>IF(J18="","",J18)</f>
        <v>15</v>
      </c>
      <c r="F20" s="67">
        <f>IF(I18="","",I18)</f>
        <v>6</v>
      </c>
      <c r="G20" s="66">
        <f>IF(J19="","",J19)</f>
        <v>11</v>
      </c>
      <c r="H20" s="67">
        <f>IF(I19="","",I19)</f>
        <v>15</v>
      </c>
      <c r="I20" s="24" t="s">
        <v>16</v>
      </c>
      <c r="J20" s="25" t="s">
        <v>16</v>
      </c>
      <c r="K20" s="21">
        <v>11</v>
      </c>
      <c r="L20" s="28">
        <v>15</v>
      </c>
      <c r="M20" s="21">
        <v>15</v>
      </c>
      <c r="N20" s="28">
        <v>13</v>
      </c>
      <c r="O20" s="21">
        <v>15</v>
      </c>
      <c r="P20" s="28">
        <v>9</v>
      </c>
      <c r="Q20" s="21">
        <v>15</v>
      </c>
      <c r="R20" s="28">
        <v>7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ISKRA WARSZAWA 3</v>
      </c>
      <c r="C21" s="66">
        <f>IF(L17="","",L17)</f>
        <v>15</v>
      </c>
      <c r="D21" s="67">
        <f>IF(K17="","",K17)</f>
        <v>8</v>
      </c>
      <c r="E21" s="66">
        <f>IF(L18="","",L18)</f>
        <v>15</v>
      </c>
      <c r="F21" s="67">
        <f>IF(K18="","",K18)</f>
        <v>6</v>
      </c>
      <c r="G21" s="66">
        <f>IF(L19="","",L19)</f>
        <v>12</v>
      </c>
      <c r="H21" s="67">
        <f>IF(K19="","",K19)</f>
        <v>15</v>
      </c>
      <c r="I21" s="66">
        <f>IF(L20="","",L20)</f>
        <v>15</v>
      </c>
      <c r="J21" s="67">
        <f>IF(K20="","",K20)</f>
        <v>11</v>
      </c>
      <c r="K21" s="24" t="s">
        <v>16</v>
      </c>
      <c r="L21" s="55" t="s">
        <v>16</v>
      </c>
      <c r="M21" s="17">
        <v>15</v>
      </c>
      <c r="N21" s="27">
        <v>12</v>
      </c>
      <c r="O21" s="17">
        <v>15</v>
      </c>
      <c r="P21" s="27">
        <v>9</v>
      </c>
      <c r="Q21" s="17">
        <v>15</v>
      </c>
      <c r="R21" s="27">
        <v>9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UKS LESZNOWOLA 3</v>
      </c>
      <c r="C22" s="66">
        <f>IF(N17="","",N17)</f>
        <v>15</v>
      </c>
      <c r="D22" s="67">
        <f>IF(M17="","",M17)</f>
        <v>11</v>
      </c>
      <c r="E22" s="66">
        <f>IF(N18="","",N18)</f>
        <v>15</v>
      </c>
      <c r="F22" s="67">
        <f>IF(M18="","",M18)</f>
        <v>2</v>
      </c>
      <c r="G22" s="66">
        <f>IF(N19="","",N19)</f>
        <v>16</v>
      </c>
      <c r="H22" s="67">
        <f>IF(M19="","",M19)</f>
        <v>14</v>
      </c>
      <c r="I22" s="66">
        <f>IF(N20="","",N20)</f>
        <v>13</v>
      </c>
      <c r="J22" s="67">
        <f>IF(M20="","",M20)</f>
        <v>15</v>
      </c>
      <c r="K22" s="66">
        <f>IF(N21="","",N21)</f>
        <v>12</v>
      </c>
      <c r="L22" s="67">
        <f>IF(M21="","",M21)</f>
        <v>15</v>
      </c>
      <c r="M22" s="24" t="s">
        <v>16</v>
      </c>
      <c r="N22" s="55" t="s">
        <v>16</v>
      </c>
      <c r="O22" s="21">
        <v>15</v>
      </c>
      <c r="P22" s="28">
        <v>10</v>
      </c>
      <c r="Q22" s="21">
        <v>13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UKS PIĄTKA 3</v>
      </c>
      <c r="C23" s="66">
        <f>IF(P17="","",P17)</f>
        <v>15</v>
      </c>
      <c r="D23" s="67">
        <f>IF(O17="","",O17)</f>
        <v>13</v>
      </c>
      <c r="E23" s="66">
        <f>IF(P18="","",P18)</f>
        <v>15</v>
      </c>
      <c r="F23" s="67">
        <f>IF(O18="","",O18)</f>
        <v>9</v>
      </c>
      <c r="G23" s="66">
        <f>IF(P19="","",P19)</f>
        <v>6</v>
      </c>
      <c r="H23" s="67">
        <f>IF(O19="","",O19)</f>
        <v>15</v>
      </c>
      <c r="I23" s="66">
        <f>IF(P20="","",P20)</f>
        <v>9</v>
      </c>
      <c r="J23" s="67">
        <f>IF(O20="","",O20)</f>
        <v>15</v>
      </c>
      <c r="K23" s="66">
        <f>IF(P21="","",P21)</f>
        <v>9</v>
      </c>
      <c r="L23" s="67">
        <f>IF(O21="","",O21)</f>
        <v>15</v>
      </c>
      <c r="M23" s="66">
        <f>IF(P22="","",P22)</f>
        <v>10</v>
      </c>
      <c r="N23" s="67">
        <f>IF(O22="","",O22)</f>
        <v>15</v>
      </c>
      <c r="O23" s="24" t="s">
        <v>16</v>
      </c>
      <c r="P23" s="55" t="s">
        <v>16</v>
      </c>
      <c r="Q23" s="17">
        <v>8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OLIMP TŁUSZCZ 4</v>
      </c>
      <c r="C24" s="66">
        <f>IF(R17="","",R17)</f>
        <v>15</v>
      </c>
      <c r="D24" s="67">
        <f>IF(Q17="","",Q17)</f>
        <v>9</v>
      </c>
      <c r="E24" s="66">
        <f>IF(R18="","",R18)</f>
        <v>15</v>
      </c>
      <c r="F24" s="67">
        <f>IF(Q18="","",Q18)</f>
        <v>7</v>
      </c>
      <c r="G24" s="66">
        <f>IF(R19="","",R19)</f>
        <v>15</v>
      </c>
      <c r="H24" s="67">
        <f>IF(Q19="","",Q19)</f>
        <v>13</v>
      </c>
      <c r="I24" s="66">
        <f>IF(R20="","",R20)</f>
        <v>7</v>
      </c>
      <c r="J24" s="67">
        <f>IF(Q20="","",Q20)</f>
        <v>15</v>
      </c>
      <c r="K24" s="66">
        <f>IF(R21="","",R21)</f>
        <v>9</v>
      </c>
      <c r="L24" s="67">
        <f>IF(Q21="","",Q21)</f>
        <v>15</v>
      </c>
      <c r="M24" s="66">
        <f>IF(R22="","",R22)</f>
        <v>15</v>
      </c>
      <c r="N24" s="67">
        <f>IF(Q22="","",Q22)</f>
        <v>13</v>
      </c>
      <c r="O24" s="66">
        <f>IF(R23="","",R23)</f>
        <v>15</v>
      </c>
      <c r="P24" s="67">
        <f>IF(Q23="","",Q23)</f>
        <v>8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POLONEZ WYSZKÓW 1</v>
      </c>
      <c r="C28" s="52" t="s">
        <v>21</v>
      </c>
      <c r="D28" s="51" t="str">
        <f>VLOOKUP(J28,'Lista Zespołów'!$A$4:$E$99,3,FALSE)</f>
        <v>OLIMP TŁUSZCZ 4</v>
      </c>
      <c r="F28" t="s">
        <v>22</v>
      </c>
      <c r="G28" s="57">
        <v>1</v>
      </c>
      <c r="H28" s="58" t="str">
        <f>$B$1&amp;1</f>
        <v>G1</v>
      </c>
      <c r="I28" s="59" t="s">
        <v>21</v>
      </c>
      <c r="J28" s="58" t="str">
        <f>$B$1&amp;8</f>
        <v>G8</v>
      </c>
    </row>
    <row r="29" spans="1:10" ht="17.4">
      <c r="A29" s="47">
        <v>2</v>
      </c>
      <c r="B29" s="51" t="str">
        <f>VLOOKUP(H29,'Lista Zespołów'!$A$4:$E$99,3,FALSE)</f>
        <v>MDK WARSZAWA 3</v>
      </c>
      <c r="C29" s="52" t="s">
        <v>21</v>
      </c>
      <c r="D29" s="51" t="str">
        <f>VLOOKUP(J29,'Lista Zespołów'!$A$4:$E$99,3,FALSE)</f>
        <v>UKS PIĄTKA 3</v>
      </c>
      <c r="F29" t="s">
        <v>22</v>
      </c>
      <c r="G29" s="57">
        <v>2</v>
      </c>
      <c r="H29" s="58" t="str">
        <f>$B$1&amp;2</f>
        <v>G2</v>
      </c>
      <c r="I29" s="59" t="s">
        <v>21</v>
      </c>
      <c r="J29" s="58" t="str">
        <f>$B$1&amp;7</f>
        <v>G7</v>
      </c>
    </row>
    <row r="30" spans="1:10" ht="17.4">
      <c r="A30" s="47">
        <v>3</v>
      </c>
      <c r="B30" s="51" t="str">
        <f>VLOOKUP(H30,'Lista Zespołów'!$A$4:$E$99,3,FALSE)</f>
        <v>ISKRA WARSZAWA 4</v>
      </c>
      <c r="C30" s="52" t="s">
        <v>21</v>
      </c>
      <c r="D30" s="51" t="str">
        <f>VLOOKUP(J30,'Lista Zespołów'!$A$4:$E$99,3,FALSE)</f>
        <v>UKS LESZNOWOLA 3</v>
      </c>
      <c r="F30" t="s">
        <v>22</v>
      </c>
      <c r="G30" s="57">
        <v>3</v>
      </c>
      <c r="H30" s="58" t="str">
        <f>$B$1&amp;3</f>
        <v>G3</v>
      </c>
      <c r="I30" s="59" t="s">
        <v>21</v>
      </c>
      <c r="J30" s="60" t="str">
        <f>$B$1&amp;6</f>
        <v>G6</v>
      </c>
    </row>
    <row r="31" spans="1:10" ht="17.4">
      <c r="A31" s="47">
        <v>4</v>
      </c>
      <c r="B31" s="51" t="str">
        <f>VLOOKUP(H31,'Lista Zespołów'!$A$4:$E$99,3,FALSE)</f>
        <v>MOS WOLA 5</v>
      </c>
      <c r="C31" s="52" t="s">
        <v>21</v>
      </c>
      <c r="D31" s="51" t="str">
        <f>VLOOKUP(J31,'Lista Zespołów'!$A$4:$E$99,3,FALSE)</f>
        <v>ISKRA WARSZAWA 3</v>
      </c>
      <c r="F31" t="s">
        <v>22</v>
      </c>
      <c r="G31" s="57">
        <v>4</v>
      </c>
      <c r="H31" s="58" t="str">
        <f>$B$1&amp;4</f>
        <v>G4</v>
      </c>
      <c r="I31" s="59" t="s">
        <v>21</v>
      </c>
      <c r="J31" s="60" t="str">
        <f>$B$1&amp;5</f>
        <v>G5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OLIMP TŁUSZCZ 4</v>
      </c>
      <c r="C33" s="52" t="s">
        <v>21</v>
      </c>
      <c r="D33" s="51" t="str">
        <f>VLOOKUP(J33,'Lista Zespołów'!$A$4:$E$99,3,FALSE)</f>
        <v>ISKRA WARSZAWA 3</v>
      </c>
      <c r="F33" t="s">
        <v>22</v>
      </c>
      <c r="G33" s="47">
        <v>5</v>
      </c>
      <c r="H33" s="58" t="str">
        <f>$B$1&amp;8</f>
        <v>G8</v>
      </c>
      <c r="I33" s="59" t="s">
        <v>21</v>
      </c>
      <c r="J33" s="58" t="str">
        <f>$B$1&amp;5</f>
        <v>G5</v>
      </c>
    </row>
    <row r="34" spans="1:10" ht="17.4">
      <c r="A34" s="47">
        <v>6</v>
      </c>
      <c r="B34" s="51" t="str">
        <f>VLOOKUP(H34,'Lista Zespołów'!$A$4:$E$99,3,FALSE)</f>
        <v>UKS LESZNOWOLA 3</v>
      </c>
      <c r="C34" s="52" t="s">
        <v>21</v>
      </c>
      <c r="D34" s="51" t="str">
        <f>VLOOKUP(J34,'Lista Zespołów'!$A$4:$E$99,3,FALSE)</f>
        <v>MOS WOLA 5</v>
      </c>
      <c r="F34" t="s">
        <v>22</v>
      </c>
      <c r="G34" s="47">
        <v>6</v>
      </c>
      <c r="H34" s="58" t="str">
        <f>$B$1&amp;6</f>
        <v>G6</v>
      </c>
      <c r="I34" s="59" t="s">
        <v>21</v>
      </c>
      <c r="J34" s="58" t="str">
        <f>$B$1&amp;4</f>
        <v>G4</v>
      </c>
    </row>
    <row r="35" spans="1:10" ht="17.4">
      <c r="A35" s="47">
        <v>7</v>
      </c>
      <c r="B35" s="51" t="str">
        <f>VLOOKUP(H35,'Lista Zespołów'!$A$4:$E$99,3,FALSE)</f>
        <v>UKS PIĄTKA 3</v>
      </c>
      <c r="C35" s="52" t="s">
        <v>21</v>
      </c>
      <c r="D35" s="51" t="str">
        <f>VLOOKUP(J35,'Lista Zespołów'!$A$4:$E$99,3,FALSE)</f>
        <v>ISKRA WARSZAWA 4</v>
      </c>
      <c r="F35" t="s">
        <v>22</v>
      </c>
      <c r="G35" s="47">
        <v>7</v>
      </c>
      <c r="H35" s="60" t="str">
        <f>$B$1&amp;7</f>
        <v>G7</v>
      </c>
      <c r="I35" s="59" t="s">
        <v>21</v>
      </c>
      <c r="J35" s="60" t="str">
        <f>$B$1&amp;3</f>
        <v>G3</v>
      </c>
    </row>
    <row r="36" spans="1:10" ht="17.4">
      <c r="A36" s="47">
        <v>8</v>
      </c>
      <c r="B36" s="51" t="str">
        <f>VLOOKUP(H36,'Lista Zespołów'!$A$4:$E$99,3,FALSE)</f>
        <v>POLONEZ WYSZKÓW 1</v>
      </c>
      <c r="C36" s="52" t="s">
        <v>21</v>
      </c>
      <c r="D36" s="51" t="str">
        <f>VLOOKUP(J36,'Lista Zespołów'!$A$4:$E$99,3,FALSE)</f>
        <v>MDK WARSZAWA 3</v>
      </c>
      <c r="F36" t="s">
        <v>22</v>
      </c>
      <c r="G36" s="47">
        <v>8</v>
      </c>
      <c r="H36" s="60" t="str">
        <f>$B$1&amp;1</f>
        <v>G1</v>
      </c>
      <c r="I36" s="59" t="s">
        <v>21</v>
      </c>
      <c r="J36" s="60" t="str">
        <f>$B$1&amp;2</f>
        <v>G2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MDK WARSZAWA 3</v>
      </c>
      <c r="C38" s="52" t="s">
        <v>21</v>
      </c>
      <c r="D38" s="51" t="str">
        <f>VLOOKUP(J38,'Lista Zespołów'!$A$4:$E$99,3,FALSE)</f>
        <v>OLIMP TŁUSZCZ 4</v>
      </c>
      <c r="F38" t="s">
        <v>22</v>
      </c>
      <c r="G38" s="47">
        <v>9</v>
      </c>
      <c r="H38" s="58" t="str">
        <f>$B$1&amp;2</f>
        <v>G2</v>
      </c>
      <c r="I38" s="59" t="s">
        <v>21</v>
      </c>
      <c r="J38" s="58" t="str">
        <f>$B$1&amp;8</f>
        <v>G8</v>
      </c>
    </row>
    <row r="39" spans="1:10" ht="17.4">
      <c r="A39" s="47">
        <v>10</v>
      </c>
      <c r="B39" s="51" t="str">
        <f>VLOOKUP(H39,'Lista Zespołów'!$A$4:$E$99,3,FALSE)</f>
        <v>ISKRA WARSZAWA 4</v>
      </c>
      <c r="C39" s="52" t="s">
        <v>21</v>
      </c>
      <c r="D39" s="51" t="str">
        <f>VLOOKUP(J39,'Lista Zespołów'!$A$4:$E$99,3,FALSE)</f>
        <v>POLONEZ WYSZKÓW 1</v>
      </c>
      <c r="F39" t="s">
        <v>22</v>
      </c>
      <c r="G39" s="47">
        <v>10</v>
      </c>
      <c r="H39" s="58" t="str">
        <f>$B$1&amp;3</f>
        <v>G3</v>
      </c>
      <c r="I39" s="59" t="s">
        <v>21</v>
      </c>
      <c r="J39" s="58" t="str">
        <f>$B$1&amp;1</f>
        <v>G1</v>
      </c>
    </row>
    <row r="40" spans="1:10" ht="17.4">
      <c r="A40" s="47">
        <v>11</v>
      </c>
      <c r="B40" s="51" t="str">
        <f>VLOOKUP(H40,'Lista Zespołów'!$A$4:$E$99,3,FALSE)</f>
        <v>MOS WOLA 5</v>
      </c>
      <c r="C40" s="52" t="s">
        <v>21</v>
      </c>
      <c r="D40" s="51" t="str">
        <f>VLOOKUP(J40,'Lista Zespołów'!$A$4:$E$99,3,FALSE)</f>
        <v>UKS PIĄTKA 3</v>
      </c>
      <c r="F40" t="s">
        <v>22</v>
      </c>
      <c r="G40" s="47">
        <v>11</v>
      </c>
      <c r="H40" s="60" t="str">
        <f>$B$1&amp;4</f>
        <v>G4</v>
      </c>
      <c r="I40" s="59" t="s">
        <v>21</v>
      </c>
      <c r="J40" s="60" t="str">
        <f>$B$1&amp;7</f>
        <v>G7</v>
      </c>
    </row>
    <row r="41" spans="1:10" ht="17.4">
      <c r="A41" s="47">
        <v>12</v>
      </c>
      <c r="B41" s="51" t="str">
        <f>VLOOKUP(H41,'Lista Zespołów'!$A$4:$E$99,3,FALSE)</f>
        <v>ISKRA WARSZAWA 3</v>
      </c>
      <c r="C41" s="52" t="s">
        <v>21</v>
      </c>
      <c r="D41" s="51" t="str">
        <f>VLOOKUP(J41,'Lista Zespołów'!$A$4:$E$99,3,FALSE)</f>
        <v>UKS LESZNOWOLA 3</v>
      </c>
      <c r="F41" t="s">
        <v>22</v>
      </c>
      <c r="G41" s="47">
        <v>12</v>
      </c>
      <c r="H41" s="60" t="str">
        <f>$B$1&amp;5</f>
        <v>G5</v>
      </c>
      <c r="I41" s="59" t="s">
        <v>21</v>
      </c>
      <c r="J41" s="60" t="str">
        <f>$B$1&amp;6</f>
        <v>G6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OLIMP TŁUSZCZ 4</v>
      </c>
      <c r="C43" s="52" t="s">
        <v>21</v>
      </c>
      <c r="D43" s="51" t="str">
        <f>VLOOKUP(J43,'Lista Zespołów'!$A$4:$E$99,3,FALSE)</f>
        <v>UKS LESZNOWOLA 3</v>
      </c>
      <c r="F43" t="s">
        <v>22</v>
      </c>
      <c r="G43" s="47">
        <v>13</v>
      </c>
      <c r="H43" s="60" t="str">
        <f>$B$1&amp;8</f>
        <v>G8</v>
      </c>
      <c r="I43" s="59" t="s">
        <v>21</v>
      </c>
      <c r="J43" s="60" t="str">
        <f>$B$1&amp;6</f>
        <v>G6</v>
      </c>
    </row>
    <row r="44" spans="1:10" ht="17.4">
      <c r="A44" s="47">
        <v>14</v>
      </c>
      <c r="B44" s="51" t="str">
        <f>VLOOKUP(H44,'Lista Zespołów'!$A$4:$E$99,3,FALSE)</f>
        <v>UKS PIĄTKA 3</v>
      </c>
      <c r="C44" s="52" t="s">
        <v>21</v>
      </c>
      <c r="D44" s="51" t="str">
        <f>VLOOKUP(J44,'Lista Zespołów'!$A$4:$E$99,3,FALSE)</f>
        <v>ISKRA WARSZAWA 3</v>
      </c>
      <c r="F44" t="s">
        <v>22</v>
      </c>
      <c r="G44" s="47">
        <v>14</v>
      </c>
      <c r="H44" s="60" t="str">
        <f>$B$1&amp;7</f>
        <v>G7</v>
      </c>
      <c r="I44" s="59" t="s">
        <v>21</v>
      </c>
      <c r="J44" s="60" t="str">
        <f>$B$1&amp;5</f>
        <v>G5</v>
      </c>
    </row>
    <row r="45" spans="1:10" ht="18">
      <c r="A45" s="47">
        <v>15</v>
      </c>
      <c r="B45" s="51" t="str">
        <f>VLOOKUP(H45,'Lista Zespołów'!$A$4:$E$99,3,FALSE)</f>
        <v>POLONEZ WYSZKÓW 1</v>
      </c>
      <c r="C45" s="54" t="s">
        <v>21</v>
      </c>
      <c r="D45" s="51" t="str">
        <f>VLOOKUP(J45,'Lista Zespołów'!$A$4:$E$99,3,FALSE)</f>
        <v>MOS WOLA 5</v>
      </c>
      <c r="F45" t="s">
        <v>22</v>
      </c>
      <c r="G45" s="47">
        <v>15</v>
      </c>
      <c r="H45" s="60" t="str">
        <f>$B$1&amp;1</f>
        <v>G1</v>
      </c>
      <c r="I45" s="59" t="s">
        <v>21</v>
      </c>
      <c r="J45" s="60" t="str">
        <f>$B$1&amp;4</f>
        <v>G4</v>
      </c>
    </row>
    <row r="46" spans="1:10" ht="18">
      <c r="A46" s="47">
        <v>16</v>
      </c>
      <c r="B46" s="51" t="str">
        <f>VLOOKUP(H46,'Lista Zespołów'!$A$4:$E$99,3,FALSE)</f>
        <v>MDK WARSZAWA 3</v>
      </c>
      <c r="C46" s="54" t="s">
        <v>21</v>
      </c>
      <c r="D46" s="51" t="str">
        <f>VLOOKUP(J46,'Lista Zespołów'!$A$4:$E$99,3,FALSE)</f>
        <v>ISKRA WARSZAWA 4</v>
      </c>
      <c r="F46" t="s">
        <v>22</v>
      </c>
      <c r="G46" s="47">
        <v>16</v>
      </c>
      <c r="H46" s="60" t="str">
        <f>$B$1&amp;2</f>
        <v>G2</v>
      </c>
      <c r="I46" s="59" t="s">
        <v>21</v>
      </c>
      <c r="J46" s="60" t="str">
        <f>$B$1&amp;3</f>
        <v>G3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ISKRA WARSZAWA 4</v>
      </c>
      <c r="C48" s="52" t="s">
        <v>21</v>
      </c>
      <c r="D48" s="51" t="str">
        <f>VLOOKUP(J48,'Lista Zespołów'!$A$4:$E$99,3,FALSE)</f>
        <v>OLIMP TŁUSZCZ 4</v>
      </c>
      <c r="F48" t="s">
        <v>22</v>
      </c>
      <c r="G48" s="47">
        <v>17</v>
      </c>
      <c r="H48" s="60" t="str">
        <f>$B$1&amp;3</f>
        <v>G3</v>
      </c>
      <c r="I48" s="59" t="s">
        <v>21</v>
      </c>
      <c r="J48" s="60" t="str">
        <f>$B$1&amp;8</f>
        <v>G8</v>
      </c>
    </row>
    <row r="49" spans="1:10" ht="18">
      <c r="A49" s="47">
        <v>18</v>
      </c>
      <c r="B49" s="51" t="str">
        <f>VLOOKUP(H49,'Lista Zespołów'!$A$4:$E$99,3,FALSE)</f>
        <v>MOS WOLA 5</v>
      </c>
      <c r="C49" s="54" t="s">
        <v>21</v>
      </c>
      <c r="D49" s="51" t="str">
        <f>VLOOKUP(J49,'Lista Zespołów'!$A$4:$E$99,3,FALSE)</f>
        <v>MDK WARSZAWA 3</v>
      </c>
      <c r="F49" t="s">
        <v>22</v>
      </c>
      <c r="G49" s="47">
        <v>18</v>
      </c>
      <c r="H49" s="60" t="str">
        <f>$B$1&amp;4</f>
        <v>G4</v>
      </c>
      <c r="I49" s="59" t="s">
        <v>21</v>
      </c>
      <c r="J49" s="60" t="str">
        <f>$B$1&amp;2</f>
        <v>G2</v>
      </c>
    </row>
    <row r="50" spans="1:10" ht="18">
      <c r="A50" s="47">
        <v>19</v>
      </c>
      <c r="B50" s="51" t="str">
        <f>VLOOKUP(H50,'Lista Zespołów'!$A$4:$E$99,3,FALSE)</f>
        <v>ISKRA WARSZAWA 3</v>
      </c>
      <c r="C50" s="54" t="s">
        <v>21</v>
      </c>
      <c r="D50" s="51" t="str">
        <f>VLOOKUP(J50,'Lista Zespołów'!$A$4:$E$99,3,FALSE)</f>
        <v>POLONEZ WYSZKÓW 1</v>
      </c>
      <c r="F50" t="s">
        <v>22</v>
      </c>
      <c r="G50" s="47">
        <v>19</v>
      </c>
      <c r="H50" s="60" t="str">
        <f>$B$1&amp;5</f>
        <v>G5</v>
      </c>
      <c r="I50" s="59" t="s">
        <v>21</v>
      </c>
      <c r="J50" s="60" t="str">
        <f>$B$1&amp;1</f>
        <v>G1</v>
      </c>
    </row>
    <row r="51" spans="1:10" ht="18">
      <c r="A51" s="47">
        <v>20</v>
      </c>
      <c r="B51" s="51" t="str">
        <f>VLOOKUP(H51,'Lista Zespołów'!$A$4:$E$99,3,FALSE)</f>
        <v>UKS LESZNOWOLA 3</v>
      </c>
      <c r="C51" s="85" t="s">
        <v>21</v>
      </c>
      <c r="D51" s="51" t="str">
        <f>VLOOKUP(J51,'Lista Zespołów'!$A$4:$E$99,3,FALSE)</f>
        <v>UKS PIĄTKA 3</v>
      </c>
      <c r="F51" t="s">
        <v>22</v>
      </c>
      <c r="G51" s="47">
        <v>20</v>
      </c>
      <c r="H51" s="60" t="str">
        <f>$B$1&amp;6</f>
        <v>G6</v>
      </c>
      <c r="I51" s="59" t="s">
        <v>21</v>
      </c>
      <c r="J51" s="60" t="str">
        <f>$B$1&amp;7</f>
        <v>G7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OLIMP TŁUSZCZ 4</v>
      </c>
      <c r="C53" s="52" t="s">
        <v>21</v>
      </c>
      <c r="D53" s="51" t="str">
        <f>VLOOKUP(J53,'Lista Zespołów'!$A$4:$E$99,3,FALSE)</f>
        <v>UKS PIĄTKA 3</v>
      </c>
      <c r="F53" t="s">
        <v>22</v>
      </c>
      <c r="G53" s="47">
        <v>21</v>
      </c>
      <c r="H53" s="60" t="str">
        <f>$B$1&amp;8</f>
        <v>G8</v>
      </c>
      <c r="I53" s="59" t="s">
        <v>21</v>
      </c>
      <c r="J53" s="60" t="str">
        <f>$B$1&amp;7</f>
        <v>G7</v>
      </c>
    </row>
    <row r="54" spans="1:10" ht="18">
      <c r="A54" s="47">
        <v>22</v>
      </c>
      <c r="B54" s="51" t="str">
        <f>VLOOKUP(H54,'Lista Zespołów'!$A$4:$E$99,3,FALSE)</f>
        <v>POLONEZ WYSZKÓW 1</v>
      </c>
      <c r="C54" s="54" t="s">
        <v>21</v>
      </c>
      <c r="D54" s="51" t="str">
        <f>VLOOKUP(J54,'Lista Zespołów'!$A$4:$E$99,3,FALSE)</f>
        <v>UKS LESZNOWOLA 3</v>
      </c>
      <c r="F54" t="s">
        <v>22</v>
      </c>
      <c r="G54" s="47">
        <v>22</v>
      </c>
      <c r="H54" s="60" t="str">
        <f>$B$1&amp;1</f>
        <v>G1</v>
      </c>
      <c r="I54" s="59" t="s">
        <v>21</v>
      </c>
      <c r="J54" s="60" t="str">
        <f>$B$1&amp;6</f>
        <v>G6</v>
      </c>
    </row>
    <row r="55" spans="1:10" ht="18">
      <c r="A55" s="47">
        <v>23</v>
      </c>
      <c r="B55" s="51" t="str">
        <f>VLOOKUP(H55,'Lista Zespołów'!$A$4:$E$99,3,FALSE)</f>
        <v>MDK WARSZAWA 3</v>
      </c>
      <c r="C55" s="54" t="s">
        <v>21</v>
      </c>
      <c r="D55" s="51" t="str">
        <f>VLOOKUP(J55,'Lista Zespołów'!$A$4:$E$99,3,FALSE)</f>
        <v>ISKRA WARSZAWA 3</v>
      </c>
      <c r="F55" t="s">
        <v>22</v>
      </c>
      <c r="G55" s="47">
        <v>23</v>
      </c>
      <c r="H55" s="60" t="str">
        <f>$B$1&amp;2</f>
        <v>G2</v>
      </c>
      <c r="I55" s="59" t="s">
        <v>21</v>
      </c>
      <c r="J55" s="60" t="str">
        <f>$B$1&amp;5</f>
        <v>G5</v>
      </c>
    </row>
    <row r="56" spans="1:10" ht="18">
      <c r="A56" s="47">
        <v>24</v>
      </c>
      <c r="B56" s="51" t="str">
        <f>VLOOKUP(H56,'Lista Zespołów'!$A$4:$E$99,3,FALSE)</f>
        <v>ISKRA WARSZAWA 4</v>
      </c>
      <c r="C56" s="85" t="s">
        <v>21</v>
      </c>
      <c r="D56" s="51" t="str">
        <f>VLOOKUP(J56,'Lista Zespołów'!$A$4:$E$99,3,FALSE)</f>
        <v>MOS WOLA 5</v>
      </c>
      <c r="F56" t="s">
        <v>22</v>
      </c>
      <c r="G56" s="47">
        <v>24</v>
      </c>
      <c r="H56" s="60" t="str">
        <f>$B$1&amp;3</f>
        <v>G3</v>
      </c>
      <c r="I56" s="59" t="s">
        <v>21</v>
      </c>
      <c r="J56" s="60" t="str">
        <f>$B$1&amp;4</f>
        <v>G4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MOS WOLA 5</v>
      </c>
      <c r="C58" s="52" t="s">
        <v>21</v>
      </c>
      <c r="D58" s="51" t="str">
        <f>VLOOKUP(J58,'Lista Zespołów'!$A$4:$E$99,3,FALSE)</f>
        <v>OLIMP TŁUSZCZ 4</v>
      </c>
      <c r="F58" t="s">
        <v>22</v>
      </c>
      <c r="G58" s="47">
        <v>25</v>
      </c>
      <c r="H58" s="60" t="str">
        <f>$B$1&amp;4</f>
        <v>G4</v>
      </c>
      <c r="I58" s="59" t="s">
        <v>21</v>
      </c>
      <c r="J58" s="60" t="str">
        <f>$B$1&amp;8</f>
        <v>G8</v>
      </c>
    </row>
    <row r="59" spans="1:10" ht="18">
      <c r="A59" s="47">
        <v>26</v>
      </c>
      <c r="B59" s="51" t="str">
        <f>VLOOKUP(H59,'Lista Zespołów'!$A$4:$E$99,3,FALSE)</f>
        <v>ISKRA WARSZAWA 3</v>
      </c>
      <c r="C59" s="54" t="s">
        <v>21</v>
      </c>
      <c r="D59" s="51" t="str">
        <f>VLOOKUP(J59,'Lista Zespołów'!$A$4:$E$99,3,FALSE)</f>
        <v>ISKRA WARSZAWA 4</v>
      </c>
      <c r="F59" t="s">
        <v>22</v>
      </c>
      <c r="G59" s="47">
        <v>26</v>
      </c>
      <c r="H59" s="60" t="str">
        <f>$B$1&amp;5</f>
        <v>G5</v>
      </c>
      <c r="I59" s="59" t="s">
        <v>21</v>
      </c>
      <c r="J59" s="60" t="str">
        <f>$B$1&amp;3</f>
        <v>G3</v>
      </c>
    </row>
    <row r="60" spans="1:10" ht="18">
      <c r="A60" s="47">
        <v>27</v>
      </c>
      <c r="B60" s="51" t="str">
        <f>VLOOKUP(H60,'Lista Zespołów'!$A$4:$E$99,3,FALSE)</f>
        <v>UKS LESZNOWOLA 3</v>
      </c>
      <c r="C60" s="54" t="s">
        <v>21</v>
      </c>
      <c r="D60" s="51" t="str">
        <f>VLOOKUP(J60,'Lista Zespołów'!$A$4:$E$99,3,FALSE)</f>
        <v>MDK WARSZAWA 3</v>
      </c>
      <c r="F60" t="s">
        <v>22</v>
      </c>
      <c r="G60" s="47">
        <v>27</v>
      </c>
      <c r="H60" s="60" t="str">
        <f>$B$1&amp;6</f>
        <v>G6</v>
      </c>
      <c r="I60" s="59" t="s">
        <v>21</v>
      </c>
      <c r="J60" s="60" t="str">
        <f>$B$1&amp;2</f>
        <v>G2</v>
      </c>
    </row>
    <row r="61" spans="1:10" ht="18">
      <c r="A61" s="47">
        <v>28</v>
      </c>
      <c r="B61" s="51" t="str">
        <f>VLOOKUP(H61,'Lista Zespołów'!$A$4:$E$99,3,FALSE)</f>
        <v>UKS PIĄTKA 3</v>
      </c>
      <c r="C61" s="85" t="s">
        <v>21</v>
      </c>
      <c r="D61" s="51" t="str">
        <f>VLOOKUP(J61,'Lista Zespołów'!$A$4:$E$99,3,FALSE)</f>
        <v>POLONEZ WYSZKÓW 1</v>
      </c>
      <c r="F61" t="s">
        <v>22</v>
      </c>
      <c r="G61" s="47">
        <v>28</v>
      </c>
      <c r="H61" s="60" t="str">
        <f>$B$1&amp;7</f>
        <v>G7</v>
      </c>
      <c r="I61" s="59" t="s">
        <v>21</v>
      </c>
      <c r="J61" s="60" t="str">
        <f>$B$1&amp;1</f>
        <v>G1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61"/>
  <sheetViews>
    <sheetView showGridLines="0" zoomScale="40" zoomScaleNormal="40" workbookViewId="0" topLeftCell="A1">
      <selection activeCell="B4" sqref="B4:J11"/>
    </sheetView>
  </sheetViews>
  <sheetFormatPr defaultColWidth="9.140625" defaultRowHeight="15"/>
  <cols>
    <col min="1" max="1" width="9.7109375" style="0" customWidth="1"/>
    <col min="2" max="2" width="52.14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27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H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8" t="str">
        <f>_XLNM.CRITERIA</f>
        <v>H</v>
      </c>
      <c r="L3" s="119"/>
      <c r="M3" s="73"/>
      <c r="N3" s="73"/>
      <c r="O3" s="73"/>
      <c r="P3" s="73"/>
      <c r="Q3" s="50"/>
    </row>
    <row r="4" spans="1:17" ht="26.25" customHeight="1">
      <c r="A4" s="10">
        <v>1</v>
      </c>
      <c r="B4" s="11" t="s">
        <v>90</v>
      </c>
      <c r="C4" s="33">
        <v>12</v>
      </c>
      <c r="D4" s="34">
        <v>6</v>
      </c>
      <c r="E4" s="34">
        <v>1</v>
      </c>
      <c r="F4" s="34">
        <v>7</v>
      </c>
      <c r="G4" s="34">
        <v>95</v>
      </c>
      <c r="H4" s="34">
        <v>64</v>
      </c>
      <c r="I4" s="35">
        <v>1.484375</v>
      </c>
      <c r="J4" s="121">
        <v>40</v>
      </c>
      <c r="K4" s="119"/>
      <c r="L4" s="119"/>
      <c r="M4" s="73"/>
      <c r="N4" s="73"/>
      <c r="O4" s="73"/>
      <c r="P4" s="73"/>
      <c r="Q4" s="50"/>
    </row>
    <row r="5" spans="1:17" ht="26.25" customHeight="1">
      <c r="A5" s="10">
        <v>5</v>
      </c>
      <c r="B5" s="11" t="s">
        <v>99</v>
      </c>
      <c r="C5" s="33">
        <v>12</v>
      </c>
      <c r="D5" s="34">
        <v>6</v>
      </c>
      <c r="E5" s="34">
        <v>1</v>
      </c>
      <c r="F5" s="34">
        <v>7</v>
      </c>
      <c r="G5" s="34">
        <v>102</v>
      </c>
      <c r="H5" s="34">
        <v>76</v>
      </c>
      <c r="I5" s="35">
        <v>1.3421052631578947</v>
      </c>
      <c r="J5" s="121">
        <v>38</v>
      </c>
      <c r="K5" s="119"/>
      <c r="L5" s="119"/>
      <c r="M5" s="73"/>
      <c r="N5" s="73"/>
      <c r="O5" s="73"/>
      <c r="P5" s="73"/>
      <c r="Q5" s="50"/>
    </row>
    <row r="6" spans="1:17" ht="26.25" customHeight="1">
      <c r="A6" s="12">
        <v>8</v>
      </c>
      <c r="B6" s="13" t="s">
        <v>101</v>
      </c>
      <c r="C6" s="30">
        <v>8</v>
      </c>
      <c r="D6" s="86">
        <v>4</v>
      </c>
      <c r="E6" s="86">
        <v>3</v>
      </c>
      <c r="F6" s="31">
        <v>7</v>
      </c>
      <c r="G6" s="31">
        <v>94</v>
      </c>
      <c r="H6" s="31">
        <v>82</v>
      </c>
      <c r="I6" s="32">
        <v>1.146341463414634</v>
      </c>
      <c r="J6" s="120">
        <v>36</v>
      </c>
      <c r="K6" s="119"/>
      <c r="L6" s="119"/>
      <c r="M6" s="73"/>
      <c r="N6" s="73"/>
      <c r="O6" s="73"/>
      <c r="P6" s="73"/>
      <c r="Q6" s="50"/>
    </row>
    <row r="7" spans="1:17" ht="26.25" customHeight="1">
      <c r="A7" s="12">
        <v>2</v>
      </c>
      <c r="B7" s="13" t="s">
        <v>93</v>
      </c>
      <c r="C7" s="30">
        <v>8</v>
      </c>
      <c r="D7" s="86">
        <v>4</v>
      </c>
      <c r="E7" s="86">
        <v>3</v>
      </c>
      <c r="F7" s="31">
        <v>7</v>
      </c>
      <c r="G7" s="31">
        <v>91</v>
      </c>
      <c r="H7" s="31">
        <v>92</v>
      </c>
      <c r="I7" s="32">
        <v>0.9891304347826086</v>
      </c>
      <c r="J7" s="120">
        <v>34</v>
      </c>
      <c r="K7" s="119"/>
      <c r="L7" s="119"/>
      <c r="M7" s="73"/>
      <c r="N7" s="73"/>
      <c r="O7" s="73"/>
      <c r="P7" s="73"/>
      <c r="Q7" s="50"/>
    </row>
    <row r="8" spans="1:17" ht="26.25" customHeight="1">
      <c r="A8" s="12">
        <v>6</v>
      </c>
      <c r="B8" s="13" t="s">
        <v>33</v>
      </c>
      <c r="C8" s="30">
        <v>6</v>
      </c>
      <c r="D8" s="86">
        <v>3</v>
      </c>
      <c r="E8" s="86">
        <v>3</v>
      </c>
      <c r="F8" s="31">
        <v>6</v>
      </c>
      <c r="G8" s="31">
        <v>78</v>
      </c>
      <c r="H8" s="31">
        <v>96</v>
      </c>
      <c r="I8" s="32">
        <v>0.8125</v>
      </c>
      <c r="J8" s="120">
        <v>32</v>
      </c>
      <c r="K8" s="119"/>
      <c r="L8" s="119"/>
      <c r="M8" s="73"/>
      <c r="N8" s="73"/>
      <c r="O8" s="73"/>
      <c r="P8" s="73"/>
      <c r="Q8" s="50"/>
    </row>
    <row r="9" spans="1:17" ht="26.25" customHeight="1">
      <c r="A9" s="12">
        <v>4</v>
      </c>
      <c r="B9" s="13" t="s">
        <v>95</v>
      </c>
      <c r="C9" s="30">
        <v>4</v>
      </c>
      <c r="D9" s="86">
        <v>2</v>
      </c>
      <c r="E9" s="86">
        <v>5</v>
      </c>
      <c r="F9" s="31">
        <v>7</v>
      </c>
      <c r="G9" s="31">
        <v>78</v>
      </c>
      <c r="H9" s="31">
        <v>94</v>
      </c>
      <c r="I9" s="32">
        <v>0.8297872340425532</v>
      </c>
      <c r="J9" s="120">
        <v>30</v>
      </c>
      <c r="K9" s="119"/>
      <c r="L9" s="119"/>
      <c r="M9" s="73"/>
      <c r="N9" s="73"/>
      <c r="O9" s="73"/>
      <c r="P9" s="73"/>
      <c r="Q9" s="50"/>
    </row>
    <row r="10" spans="1:17" ht="26.25" customHeight="1">
      <c r="A10" s="10">
        <v>7</v>
      </c>
      <c r="B10" s="11" t="s">
        <v>103</v>
      </c>
      <c r="C10" s="33">
        <v>2</v>
      </c>
      <c r="D10" s="34">
        <v>1</v>
      </c>
      <c r="E10" s="34">
        <v>6</v>
      </c>
      <c r="F10" s="34">
        <v>7</v>
      </c>
      <c r="G10" s="34">
        <v>87</v>
      </c>
      <c r="H10" s="34">
        <v>96</v>
      </c>
      <c r="I10" s="35">
        <v>0.90625</v>
      </c>
      <c r="J10" s="120">
        <v>28</v>
      </c>
      <c r="K10" s="119"/>
      <c r="L10" s="119"/>
      <c r="M10" s="73"/>
      <c r="N10" s="73"/>
      <c r="O10" s="73"/>
      <c r="P10" s="73"/>
      <c r="Q10" s="50"/>
    </row>
    <row r="11" spans="1:17" ht="26.25" customHeight="1">
      <c r="A11" s="10">
        <v>3</v>
      </c>
      <c r="B11" s="11" t="s">
        <v>84</v>
      </c>
      <c r="C11" s="33">
        <v>2</v>
      </c>
      <c r="D11" s="34">
        <v>1</v>
      </c>
      <c r="E11" s="34">
        <v>6</v>
      </c>
      <c r="F11" s="34">
        <v>7</v>
      </c>
      <c r="G11" s="34">
        <v>73</v>
      </c>
      <c r="H11" s="34">
        <v>100</v>
      </c>
      <c r="I11" s="35">
        <v>0.73</v>
      </c>
      <c r="J11" s="120">
        <v>26</v>
      </c>
      <c r="K11" s="119"/>
      <c r="L11" s="119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H</v>
      </c>
      <c r="D13" s="2"/>
    </row>
    <row r="14" spans="1:18" ht="18.75" customHeight="1" thickBot="1">
      <c r="A14" s="108" t="s">
        <v>17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20" ht="25.8">
      <c r="A15" s="14" t="s">
        <v>9</v>
      </c>
      <c r="B15" s="16"/>
      <c r="C15" s="110">
        <v>1</v>
      </c>
      <c r="D15" s="111"/>
      <c r="E15" s="110">
        <v>2</v>
      </c>
      <c r="F15" s="111"/>
      <c r="G15" s="110">
        <v>3</v>
      </c>
      <c r="H15" s="111"/>
      <c r="I15" s="110">
        <v>4</v>
      </c>
      <c r="J15" s="111"/>
      <c r="K15" s="110">
        <v>5</v>
      </c>
      <c r="L15" s="111"/>
      <c r="M15" s="112">
        <v>6</v>
      </c>
      <c r="N15" s="113"/>
      <c r="O15" s="112">
        <v>7</v>
      </c>
      <c r="P15" s="113"/>
      <c r="Q15" s="112">
        <v>8</v>
      </c>
      <c r="R15" s="113"/>
      <c r="S15" s="112"/>
      <c r="T15" s="113"/>
    </row>
    <row r="16" spans="1:20" ht="51.75" customHeight="1" thickBot="1">
      <c r="A16" s="15"/>
      <c r="B16" s="62" t="s">
        <v>1</v>
      </c>
      <c r="C16" s="106" t="str">
        <f>VLOOKUP($B$1&amp;C15,'Lista Zespołów'!$A$4:$E$99,3,FALSE)</f>
        <v>G-8 BIELANY 3</v>
      </c>
      <c r="D16" s="107"/>
      <c r="E16" s="106" t="str">
        <f>VLOOKUP($B$1&amp;E15,'Lista Zespołów'!$A$4:$E$99,3,FALSE)</f>
        <v>SETBALL WARSZAWA 1</v>
      </c>
      <c r="F16" s="107"/>
      <c r="G16" s="106" t="str">
        <f>VLOOKUP($B$1&amp;G15,'Lista Zespołów'!$A$4:$E$99,3,FALSE)</f>
        <v>LEN ŻYRARDÓW 1</v>
      </c>
      <c r="H16" s="107"/>
      <c r="I16" s="106" t="str">
        <f>VLOOKUP($B$1&amp;I15,'Lista Zespołów'!$A$4:$E$99,3,FALSE)</f>
        <v>ISKRA WARSZAWA 5</v>
      </c>
      <c r="J16" s="107"/>
      <c r="K16" s="114" t="str">
        <f>VLOOKUP($B$1&amp;K15,'Lista Zespołów'!$A$4:$E$99,3,FALSE)</f>
        <v>ESPERANTO WARSZAWA</v>
      </c>
      <c r="L16" s="115"/>
      <c r="M16" s="106" t="str">
        <f>VLOOKUP($B$1&amp;M15,'Lista Zespołów'!$A$4:$E$99,3,FALSE)</f>
        <v>POLONEZ WYSZKÓW 4</v>
      </c>
      <c r="N16" s="107"/>
      <c r="O16" s="106" t="str">
        <f>VLOOKUP($B$1&amp;O15,'Lista Zespołów'!$A$4:$E$99,3,FALSE)</f>
        <v>KS HALINÓW</v>
      </c>
      <c r="P16" s="107"/>
      <c r="Q16" s="106" t="str">
        <f>VLOOKUP($B$1&amp;Q15,'Lista Zespołów'!$A$4:$E$99,3,FALSE)</f>
        <v>RCS RADOM 2</v>
      </c>
      <c r="R16" s="107"/>
      <c r="S16" s="116"/>
      <c r="T16" s="117"/>
    </row>
    <row r="17" spans="1:20" ht="73.5" customHeight="1" thickBot="1">
      <c r="A17" s="63">
        <v>1</v>
      </c>
      <c r="B17" s="69" t="str">
        <f>VLOOKUP($B$1&amp;A17,'Lista Zespołów'!$A$4:$E$99,3,FALSE)</f>
        <v>G-8 BIELANY 3</v>
      </c>
      <c r="C17" s="22" t="s">
        <v>16</v>
      </c>
      <c r="D17" s="23" t="s">
        <v>16</v>
      </c>
      <c r="E17" s="17">
        <v>15</v>
      </c>
      <c r="F17" s="27">
        <v>10</v>
      </c>
      <c r="G17" s="17">
        <v>15</v>
      </c>
      <c r="H17" s="27">
        <v>1</v>
      </c>
      <c r="I17" s="17">
        <v>15</v>
      </c>
      <c r="J17" s="27">
        <v>7</v>
      </c>
      <c r="K17" s="17">
        <v>5</v>
      </c>
      <c r="L17" s="27">
        <v>15</v>
      </c>
      <c r="M17" s="17">
        <v>15</v>
      </c>
      <c r="N17" s="27">
        <v>5</v>
      </c>
      <c r="O17" s="17">
        <v>15</v>
      </c>
      <c r="P17" s="27">
        <v>12</v>
      </c>
      <c r="Q17" s="17">
        <v>15</v>
      </c>
      <c r="R17" s="27">
        <v>8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SETBALL WARSZAWA 1</v>
      </c>
      <c r="C18" s="66">
        <f>IF(F17="","",F17)</f>
        <v>10</v>
      </c>
      <c r="D18" s="67">
        <f>IF(E17="","",E17)</f>
        <v>15</v>
      </c>
      <c r="E18" s="24" t="s">
        <v>16</v>
      </c>
      <c r="F18" s="25" t="s">
        <v>16</v>
      </c>
      <c r="G18" s="21">
        <v>14</v>
      </c>
      <c r="H18" s="28">
        <v>16</v>
      </c>
      <c r="I18" s="21">
        <v>13</v>
      </c>
      <c r="J18" s="28">
        <v>15</v>
      </c>
      <c r="K18" s="21">
        <v>15</v>
      </c>
      <c r="L18" s="28">
        <v>11</v>
      </c>
      <c r="M18" s="21">
        <v>15</v>
      </c>
      <c r="N18" s="28">
        <v>8</v>
      </c>
      <c r="O18" s="21">
        <v>15</v>
      </c>
      <c r="P18" s="93">
        <v>13</v>
      </c>
      <c r="Q18" s="100">
        <v>16</v>
      </c>
      <c r="R18" s="101">
        <v>14</v>
      </c>
      <c r="S18" s="96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LEN ŻYRARDÓW 1</v>
      </c>
      <c r="C19" s="65">
        <f>IF(H17="","",H17)</f>
        <v>1</v>
      </c>
      <c r="D19" s="68">
        <f>IF(G17="","",G17)</f>
        <v>15</v>
      </c>
      <c r="E19" s="65">
        <f>IF(H18="","",H18)</f>
        <v>16</v>
      </c>
      <c r="F19" s="68">
        <f>IF(G18="","",G18)</f>
        <v>14</v>
      </c>
      <c r="G19" s="26" t="s">
        <v>16</v>
      </c>
      <c r="H19" s="23" t="s">
        <v>16</v>
      </c>
      <c r="I19" s="17">
        <v>8</v>
      </c>
      <c r="J19" s="27">
        <v>15</v>
      </c>
      <c r="K19" s="17">
        <v>10</v>
      </c>
      <c r="L19" s="27">
        <v>15</v>
      </c>
      <c r="M19" s="17">
        <v>12</v>
      </c>
      <c r="N19" s="27">
        <v>15</v>
      </c>
      <c r="O19" s="17">
        <v>6</v>
      </c>
      <c r="P19" s="94">
        <v>15</v>
      </c>
      <c r="Q19" s="100">
        <v>13</v>
      </c>
      <c r="R19" s="101">
        <v>15</v>
      </c>
      <c r="S19" s="97"/>
      <c r="T19" s="27"/>
    </row>
    <row r="20" spans="1:20" ht="73.5" customHeight="1" thickBot="1">
      <c r="A20" s="64">
        <v>4</v>
      </c>
      <c r="B20" s="70" t="s">
        <v>88</v>
      </c>
      <c r="C20" s="65">
        <f>IF(I17="","",J17)</f>
        <v>7</v>
      </c>
      <c r="D20" s="68">
        <f>IF(I17="","",I17)</f>
        <v>15</v>
      </c>
      <c r="E20" s="65">
        <f>IF(J18="","",J18)</f>
        <v>15</v>
      </c>
      <c r="F20" s="68">
        <f>IF(I18="","",I18)</f>
        <v>13</v>
      </c>
      <c r="G20" s="65">
        <f>IF(L18="","",L18)</f>
        <v>11</v>
      </c>
      <c r="H20" s="68">
        <f>IF(K18="","",K18)</f>
        <v>15</v>
      </c>
      <c r="I20" s="24" t="s">
        <v>16</v>
      </c>
      <c r="J20" s="25" t="s">
        <v>16</v>
      </c>
      <c r="K20" s="21">
        <v>11</v>
      </c>
      <c r="L20" s="28">
        <v>15</v>
      </c>
      <c r="M20" s="21">
        <v>11</v>
      </c>
      <c r="N20" s="28">
        <v>15</v>
      </c>
      <c r="O20" s="21">
        <v>15</v>
      </c>
      <c r="P20" s="93">
        <v>13</v>
      </c>
      <c r="Q20" s="100">
        <v>4</v>
      </c>
      <c r="R20" s="101">
        <v>15</v>
      </c>
      <c r="S20" s="96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ESPERANTO WARSZAWA</v>
      </c>
      <c r="C21" s="66">
        <f>IF(L17="","",L17)</f>
        <v>15</v>
      </c>
      <c r="D21" s="67">
        <f>IF(K17="","",K17)</f>
        <v>5</v>
      </c>
      <c r="E21" s="66">
        <f>IF(K18="","",L18)</f>
        <v>11</v>
      </c>
      <c r="F21" s="67">
        <f>IF(K18="","",K18)</f>
        <v>15</v>
      </c>
      <c r="G21" s="66">
        <f>IF(L19="","",L19)</f>
        <v>15</v>
      </c>
      <c r="H21" s="67">
        <f>IF(K19="","",K19)</f>
        <v>10</v>
      </c>
      <c r="I21" s="66">
        <f>IF(L20="","",L20)</f>
        <v>15</v>
      </c>
      <c r="J21" s="67">
        <f>IF(K20="","",K20)</f>
        <v>11</v>
      </c>
      <c r="K21" s="24" t="s">
        <v>16</v>
      </c>
      <c r="L21" s="55" t="s">
        <v>16</v>
      </c>
      <c r="M21" s="17">
        <v>16</v>
      </c>
      <c r="N21" s="27">
        <v>14</v>
      </c>
      <c r="O21" s="17">
        <v>15</v>
      </c>
      <c r="P21" s="94">
        <v>9</v>
      </c>
      <c r="Q21" s="100">
        <v>15</v>
      </c>
      <c r="R21" s="101">
        <v>12</v>
      </c>
      <c r="S21" s="96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POLONEZ WYSZKÓW 4</v>
      </c>
      <c r="C22" s="66">
        <f>IF(K18="","",L18)</f>
        <v>11</v>
      </c>
      <c r="D22" s="67">
        <f>IF(M17="","",M17)</f>
        <v>15</v>
      </c>
      <c r="E22" s="67">
        <f>IF(M18="","",N18)</f>
        <v>8</v>
      </c>
      <c r="F22" s="67">
        <f>IF(M17="","",N18)</f>
        <v>8</v>
      </c>
      <c r="G22" s="66">
        <f>IF(N19="","",N19)</f>
        <v>15</v>
      </c>
      <c r="H22" s="67">
        <f>IF(M19="","",M19)</f>
        <v>12</v>
      </c>
      <c r="I22" s="66">
        <f>IF(N20="","",N20)</f>
        <v>15</v>
      </c>
      <c r="J22" s="67">
        <f>IF(M20="","",M20)</f>
        <v>11</v>
      </c>
      <c r="K22" s="66">
        <f>IF(N21="","",N21)</f>
        <v>14</v>
      </c>
      <c r="L22" s="67">
        <f>IF(M21="","",M21)</f>
        <v>16</v>
      </c>
      <c r="M22" s="24" t="s">
        <v>16</v>
      </c>
      <c r="N22" s="55" t="s">
        <v>16</v>
      </c>
      <c r="O22" s="21">
        <v>15</v>
      </c>
      <c r="P22" s="93">
        <v>12</v>
      </c>
      <c r="Q22" s="100">
        <v>6</v>
      </c>
      <c r="R22" s="101">
        <v>15</v>
      </c>
      <c r="S22" s="96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KS HALINÓW</v>
      </c>
      <c r="C23" s="66">
        <f>IF(O17="","",P17)</f>
        <v>12</v>
      </c>
      <c r="D23" s="67">
        <f>IF(M18="","",M18)</f>
        <v>15</v>
      </c>
      <c r="E23" s="66">
        <f>IF(P18="","",P18)</f>
        <v>13</v>
      </c>
      <c r="F23" s="67">
        <f>IF(O18="","",O18)</f>
        <v>15</v>
      </c>
      <c r="G23" s="66">
        <f>IF(P19="","",P19)</f>
        <v>15</v>
      </c>
      <c r="H23" s="67">
        <f>IF(O19="","",O19)</f>
        <v>6</v>
      </c>
      <c r="I23" s="66">
        <f>IF(P20="","",P20)</f>
        <v>13</v>
      </c>
      <c r="J23" s="67">
        <f>IF(O20="","",O20)</f>
        <v>15</v>
      </c>
      <c r="K23" s="66">
        <f>IF(P21="","",P21)</f>
        <v>9</v>
      </c>
      <c r="L23" s="67">
        <f>IF(O21="","",O21)</f>
        <v>15</v>
      </c>
      <c r="M23" s="66">
        <f>IF(P22="","",P22)</f>
        <v>12</v>
      </c>
      <c r="N23" s="67">
        <f>IF(O22="","",O22)</f>
        <v>15</v>
      </c>
      <c r="O23" s="24" t="s">
        <v>16</v>
      </c>
      <c r="P23" s="95" t="s">
        <v>16</v>
      </c>
      <c r="Q23" s="100">
        <v>13</v>
      </c>
      <c r="R23" s="101">
        <v>15</v>
      </c>
      <c r="S23" s="96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RCS RADOM 2</v>
      </c>
      <c r="C24" s="66">
        <f>IF(R17="","",R17)</f>
        <v>8</v>
      </c>
      <c r="D24" s="67">
        <f>IF(Q17="","",Q17)</f>
        <v>15</v>
      </c>
      <c r="E24" s="66">
        <f>IF(R18="","",R18)</f>
        <v>14</v>
      </c>
      <c r="F24" s="67">
        <f>IF(Q18="","",Q18)</f>
        <v>16</v>
      </c>
      <c r="G24" s="66">
        <f>IF(R19="","",R19)</f>
        <v>15</v>
      </c>
      <c r="H24" s="67">
        <f>IF(Q19="","",Q19)</f>
        <v>13</v>
      </c>
      <c r="I24" s="66">
        <f>IF(R20="","",R20)</f>
        <v>15</v>
      </c>
      <c r="J24" s="67">
        <f>IF(Q20="","",Q20)</f>
        <v>4</v>
      </c>
      <c r="K24" s="66">
        <f>IF(R21="","",R21)</f>
        <v>12</v>
      </c>
      <c r="L24" s="67">
        <f>IF(Q21="","",Q21)</f>
        <v>15</v>
      </c>
      <c r="M24" s="66">
        <f>IF(R22="","",R22)</f>
        <v>15</v>
      </c>
      <c r="N24" s="67">
        <f>IF(Q22="","",Q22)</f>
        <v>6</v>
      </c>
      <c r="O24" s="66">
        <f>IF(R23="","",R23)</f>
        <v>15</v>
      </c>
      <c r="P24" s="67">
        <f>IF(Q23="","",Q23)</f>
        <v>13</v>
      </c>
      <c r="Q24" s="98" t="s">
        <v>16</v>
      </c>
      <c r="R24" s="99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G-8 BIELANY 3</v>
      </c>
      <c r="C28" s="52" t="s">
        <v>21</v>
      </c>
      <c r="D28" s="51" t="str">
        <f>VLOOKUP(J28,'Lista Zespołów'!$A$4:$E$99,3,FALSE)</f>
        <v>RCS RADOM 2</v>
      </c>
      <c r="F28" t="s">
        <v>22</v>
      </c>
      <c r="G28" s="57">
        <v>1</v>
      </c>
      <c r="H28" s="58" t="str">
        <f>$B$1&amp;1</f>
        <v>H1</v>
      </c>
      <c r="I28" s="59" t="s">
        <v>21</v>
      </c>
      <c r="J28" s="58" t="str">
        <f>$B$1&amp;8</f>
        <v>H8</v>
      </c>
    </row>
    <row r="29" spans="1:10" ht="17.4">
      <c r="A29" s="47">
        <v>2</v>
      </c>
      <c r="B29" s="51" t="str">
        <f>VLOOKUP(H29,'Lista Zespołów'!$A$4:$E$99,3,FALSE)</f>
        <v>SETBALL WARSZAWA 1</v>
      </c>
      <c r="C29" s="52" t="s">
        <v>21</v>
      </c>
      <c r="D29" s="51" t="str">
        <f>VLOOKUP(J29,'Lista Zespołów'!$A$4:$E$99,3,FALSE)</f>
        <v>KS HALINÓW</v>
      </c>
      <c r="F29" t="s">
        <v>22</v>
      </c>
      <c r="G29" s="57">
        <v>2</v>
      </c>
      <c r="H29" s="58" t="str">
        <f>$B$1&amp;2</f>
        <v>H2</v>
      </c>
      <c r="I29" s="59" t="s">
        <v>21</v>
      </c>
      <c r="J29" s="58" t="str">
        <f>$B$1&amp;7</f>
        <v>H7</v>
      </c>
    </row>
    <row r="30" spans="1:10" ht="17.4">
      <c r="A30" s="47">
        <v>3</v>
      </c>
      <c r="B30" s="51" t="str">
        <f>VLOOKUP(H30,'Lista Zespołów'!$A$4:$E$99,3,FALSE)</f>
        <v>LEN ŻYRARDÓW 1</v>
      </c>
      <c r="C30" s="52" t="s">
        <v>21</v>
      </c>
      <c r="D30" s="51" t="str">
        <f>VLOOKUP(J30,'Lista Zespołów'!$A$4:$E$99,3,FALSE)</f>
        <v>POLONEZ WYSZKÓW 4</v>
      </c>
      <c r="F30" t="s">
        <v>22</v>
      </c>
      <c r="G30" s="57">
        <v>3</v>
      </c>
      <c r="H30" s="58" t="str">
        <f>$B$1&amp;3</f>
        <v>H3</v>
      </c>
      <c r="I30" s="59" t="s">
        <v>21</v>
      </c>
      <c r="J30" s="60" t="str">
        <f>$B$1&amp;6</f>
        <v>H6</v>
      </c>
    </row>
    <row r="31" spans="1:10" ht="17.4">
      <c r="A31" s="47">
        <v>4</v>
      </c>
      <c r="B31" s="51" t="str">
        <f>VLOOKUP(H31,'Lista Zespołów'!$A$4:$E$99,3,FALSE)</f>
        <v>ISKRA WARSZAWA 5</v>
      </c>
      <c r="C31" s="52" t="s">
        <v>21</v>
      </c>
      <c r="D31" s="51" t="str">
        <f>VLOOKUP(J31,'Lista Zespołów'!$A$4:$E$99,3,FALSE)</f>
        <v>ESPERANTO WARSZAWA</v>
      </c>
      <c r="F31" t="s">
        <v>22</v>
      </c>
      <c r="G31" s="57">
        <v>4</v>
      </c>
      <c r="H31" s="58" t="str">
        <f>$B$1&amp;4</f>
        <v>H4</v>
      </c>
      <c r="I31" s="59" t="s">
        <v>21</v>
      </c>
      <c r="J31" s="60" t="str">
        <f>$B$1&amp;5</f>
        <v>H5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RCS RADOM 2</v>
      </c>
      <c r="C33" s="52" t="s">
        <v>21</v>
      </c>
      <c r="D33" s="51" t="str">
        <f>VLOOKUP(J33,'Lista Zespołów'!$A$4:$E$99,3,FALSE)</f>
        <v>ESPERANTO WARSZAWA</v>
      </c>
      <c r="F33" t="s">
        <v>22</v>
      </c>
      <c r="G33" s="47">
        <v>5</v>
      </c>
      <c r="H33" s="58" t="str">
        <f>$B$1&amp;8</f>
        <v>H8</v>
      </c>
      <c r="I33" s="59" t="s">
        <v>21</v>
      </c>
      <c r="J33" s="58" t="str">
        <f>$B$1&amp;5</f>
        <v>H5</v>
      </c>
    </row>
    <row r="34" spans="1:10" ht="17.4">
      <c r="A34" s="47">
        <v>6</v>
      </c>
      <c r="B34" s="51" t="str">
        <f>VLOOKUP(H34,'Lista Zespołów'!$A$4:$E$99,3,FALSE)</f>
        <v>POLONEZ WYSZKÓW 4</v>
      </c>
      <c r="C34" s="52" t="s">
        <v>21</v>
      </c>
      <c r="D34" s="51" t="str">
        <f>VLOOKUP(J34,'Lista Zespołów'!$A$4:$E$99,3,FALSE)</f>
        <v>ISKRA WARSZAWA 5</v>
      </c>
      <c r="F34" t="s">
        <v>22</v>
      </c>
      <c r="G34" s="47">
        <v>6</v>
      </c>
      <c r="H34" s="58" t="str">
        <f>$B$1&amp;6</f>
        <v>H6</v>
      </c>
      <c r="I34" s="59" t="s">
        <v>21</v>
      </c>
      <c r="J34" s="58" t="str">
        <f>$B$1&amp;4</f>
        <v>H4</v>
      </c>
    </row>
    <row r="35" spans="1:10" ht="17.4">
      <c r="A35" s="47">
        <v>7</v>
      </c>
      <c r="B35" s="51" t="str">
        <f>VLOOKUP(H35,'Lista Zespołów'!$A$4:$E$99,3,FALSE)</f>
        <v>KS HALINÓW</v>
      </c>
      <c r="C35" s="52" t="s">
        <v>21</v>
      </c>
      <c r="D35" s="51" t="str">
        <f>VLOOKUP(J35,'Lista Zespołów'!$A$4:$E$99,3,FALSE)</f>
        <v>LEN ŻYRARDÓW 1</v>
      </c>
      <c r="F35" t="s">
        <v>22</v>
      </c>
      <c r="G35" s="47">
        <v>7</v>
      </c>
      <c r="H35" s="60" t="str">
        <f>$B$1&amp;7</f>
        <v>H7</v>
      </c>
      <c r="I35" s="59" t="s">
        <v>21</v>
      </c>
      <c r="J35" s="60" t="str">
        <f>$B$1&amp;3</f>
        <v>H3</v>
      </c>
    </row>
    <row r="36" spans="1:10" ht="17.4">
      <c r="A36" s="47">
        <v>8</v>
      </c>
      <c r="B36" s="51" t="str">
        <f>VLOOKUP(H36,'Lista Zespołów'!$A$4:$E$99,3,FALSE)</f>
        <v>G-8 BIELANY 3</v>
      </c>
      <c r="C36" s="52" t="s">
        <v>21</v>
      </c>
      <c r="D36" s="51" t="str">
        <f>VLOOKUP(J36,'Lista Zespołów'!$A$4:$E$99,3,FALSE)</f>
        <v>SETBALL WARSZAWA 1</v>
      </c>
      <c r="F36" t="s">
        <v>22</v>
      </c>
      <c r="G36" s="47">
        <v>8</v>
      </c>
      <c r="H36" s="60" t="str">
        <f>$B$1&amp;1</f>
        <v>H1</v>
      </c>
      <c r="I36" s="59" t="s">
        <v>21</v>
      </c>
      <c r="J36" s="60" t="str">
        <f>$B$1&amp;2</f>
        <v>H2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SETBALL WARSZAWA 1</v>
      </c>
      <c r="C38" s="52" t="s">
        <v>21</v>
      </c>
      <c r="D38" s="51" t="str">
        <f>VLOOKUP(J38,'Lista Zespołów'!$A$4:$E$99,3,FALSE)</f>
        <v>RCS RADOM 2</v>
      </c>
      <c r="F38" t="s">
        <v>22</v>
      </c>
      <c r="G38" s="47">
        <v>9</v>
      </c>
      <c r="H38" s="58" t="str">
        <f>$B$1&amp;2</f>
        <v>H2</v>
      </c>
      <c r="I38" s="59" t="s">
        <v>21</v>
      </c>
      <c r="J38" s="58" t="str">
        <f>$B$1&amp;8</f>
        <v>H8</v>
      </c>
    </row>
    <row r="39" spans="1:10" ht="17.4">
      <c r="A39" s="47">
        <v>10</v>
      </c>
      <c r="B39" s="51" t="str">
        <f>VLOOKUP(H39,'Lista Zespołów'!$A$4:$E$99,3,FALSE)</f>
        <v>LEN ŻYRARDÓW 1</v>
      </c>
      <c r="C39" s="52" t="s">
        <v>21</v>
      </c>
      <c r="D39" s="51" t="str">
        <f>VLOOKUP(J39,'Lista Zespołów'!$A$4:$E$99,3,FALSE)</f>
        <v>G-8 BIELANY 3</v>
      </c>
      <c r="F39" t="s">
        <v>22</v>
      </c>
      <c r="G39" s="47">
        <v>10</v>
      </c>
      <c r="H39" s="58" t="str">
        <f>$B$1&amp;3</f>
        <v>H3</v>
      </c>
      <c r="I39" s="59" t="s">
        <v>21</v>
      </c>
      <c r="J39" s="58" t="str">
        <f>$B$1&amp;1</f>
        <v>H1</v>
      </c>
    </row>
    <row r="40" spans="1:10" ht="17.4">
      <c r="A40" s="47">
        <v>11</v>
      </c>
      <c r="B40" s="51" t="str">
        <f>VLOOKUP(H40,'Lista Zespołów'!$A$4:$E$99,3,FALSE)</f>
        <v>ISKRA WARSZAWA 5</v>
      </c>
      <c r="C40" s="52" t="s">
        <v>21</v>
      </c>
      <c r="D40" s="51" t="str">
        <f>VLOOKUP(J40,'Lista Zespołów'!$A$4:$E$99,3,FALSE)</f>
        <v>KS HALINÓW</v>
      </c>
      <c r="F40" t="s">
        <v>22</v>
      </c>
      <c r="G40" s="47">
        <v>11</v>
      </c>
      <c r="H40" s="60" t="str">
        <f>$B$1&amp;4</f>
        <v>H4</v>
      </c>
      <c r="I40" s="59" t="s">
        <v>21</v>
      </c>
      <c r="J40" s="60" t="str">
        <f>$B$1&amp;7</f>
        <v>H7</v>
      </c>
    </row>
    <row r="41" spans="1:10" ht="17.4">
      <c r="A41" s="47">
        <v>12</v>
      </c>
      <c r="B41" s="51" t="str">
        <f>VLOOKUP(H41,'Lista Zespołów'!$A$4:$E$99,3,FALSE)</f>
        <v>ESPERANTO WARSZAWA</v>
      </c>
      <c r="C41" s="52" t="s">
        <v>21</v>
      </c>
      <c r="D41" s="51" t="str">
        <f>VLOOKUP(J41,'Lista Zespołów'!$A$4:$E$99,3,FALSE)</f>
        <v>POLONEZ WYSZKÓW 4</v>
      </c>
      <c r="F41" t="s">
        <v>22</v>
      </c>
      <c r="G41" s="47">
        <v>12</v>
      </c>
      <c r="H41" s="60" t="str">
        <f>$B$1&amp;5</f>
        <v>H5</v>
      </c>
      <c r="I41" s="59" t="s">
        <v>21</v>
      </c>
      <c r="J41" s="60" t="str">
        <f>$B$1&amp;6</f>
        <v>H6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RCS RADOM 2</v>
      </c>
      <c r="C43" s="52" t="s">
        <v>21</v>
      </c>
      <c r="D43" s="51" t="str">
        <f>VLOOKUP(J43,'Lista Zespołów'!$A$4:$E$99,3,FALSE)</f>
        <v>POLONEZ WYSZKÓW 4</v>
      </c>
      <c r="F43" t="s">
        <v>22</v>
      </c>
      <c r="G43" s="47">
        <v>13</v>
      </c>
      <c r="H43" s="60" t="str">
        <f>$B$1&amp;8</f>
        <v>H8</v>
      </c>
      <c r="I43" s="59" t="s">
        <v>21</v>
      </c>
      <c r="J43" s="60" t="str">
        <f>$B$1&amp;6</f>
        <v>H6</v>
      </c>
    </row>
    <row r="44" spans="1:10" ht="17.4">
      <c r="A44" s="47">
        <v>14</v>
      </c>
      <c r="B44" s="51" t="str">
        <f>VLOOKUP(H44,'Lista Zespołów'!$A$4:$E$99,3,FALSE)</f>
        <v>KS HALINÓW</v>
      </c>
      <c r="C44" s="52" t="s">
        <v>21</v>
      </c>
      <c r="D44" s="51" t="str">
        <f>VLOOKUP(J44,'Lista Zespołów'!$A$4:$E$99,3,FALSE)</f>
        <v>ESPERANTO WARSZAWA</v>
      </c>
      <c r="F44" t="s">
        <v>22</v>
      </c>
      <c r="G44" s="47">
        <v>14</v>
      </c>
      <c r="H44" s="60" t="str">
        <f>$B$1&amp;7</f>
        <v>H7</v>
      </c>
      <c r="I44" s="59" t="s">
        <v>21</v>
      </c>
      <c r="J44" s="60" t="str">
        <f>$B$1&amp;5</f>
        <v>H5</v>
      </c>
    </row>
    <row r="45" spans="1:10" ht="18">
      <c r="A45" s="47">
        <v>15</v>
      </c>
      <c r="B45" s="51" t="str">
        <f>VLOOKUP(H45,'Lista Zespołów'!$A$4:$E$99,3,FALSE)</f>
        <v>G-8 BIELANY 3</v>
      </c>
      <c r="C45" s="54" t="s">
        <v>21</v>
      </c>
      <c r="D45" s="51" t="str">
        <f>VLOOKUP(J45,'Lista Zespołów'!$A$4:$E$99,3,FALSE)</f>
        <v>ISKRA WARSZAWA 5</v>
      </c>
      <c r="F45" t="s">
        <v>22</v>
      </c>
      <c r="G45" s="47">
        <v>15</v>
      </c>
      <c r="H45" s="60" t="str">
        <f>$B$1&amp;1</f>
        <v>H1</v>
      </c>
      <c r="I45" s="59" t="s">
        <v>21</v>
      </c>
      <c r="J45" s="60" t="str">
        <f>$B$1&amp;4</f>
        <v>H4</v>
      </c>
    </row>
    <row r="46" spans="1:10" ht="18">
      <c r="A46" s="47">
        <v>16</v>
      </c>
      <c r="B46" s="51" t="str">
        <f>VLOOKUP(H46,'Lista Zespołów'!$A$4:$E$99,3,FALSE)</f>
        <v>SETBALL WARSZAWA 1</v>
      </c>
      <c r="C46" s="54" t="s">
        <v>21</v>
      </c>
      <c r="D46" s="51" t="str">
        <f>VLOOKUP(J46,'Lista Zespołów'!$A$4:$E$99,3,FALSE)</f>
        <v>LEN ŻYRARDÓW 1</v>
      </c>
      <c r="F46" t="s">
        <v>22</v>
      </c>
      <c r="G46" s="47">
        <v>16</v>
      </c>
      <c r="H46" s="60" t="str">
        <f>$B$1&amp;2</f>
        <v>H2</v>
      </c>
      <c r="I46" s="59" t="s">
        <v>21</v>
      </c>
      <c r="J46" s="60" t="str">
        <f>$B$1&amp;3</f>
        <v>H3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LEN ŻYRARDÓW 1</v>
      </c>
      <c r="C48" s="52" t="s">
        <v>21</v>
      </c>
      <c r="D48" s="51" t="str">
        <f>VLOOKUP(J48,'Lista Zespołów'!$A$4:$E$99,3,FALSE)</f>
        <v>RCS RADOM 2</v>
      </c>
      <c r="F48" t="s">
        <v>22</v>
      </c>
      <c r="G48" s="47">
        <v>17</v>
      </c>
      <c r="H48" s="60" t="str">
        <f>$B$1&amp;3</f>
        <v>H3</v>
      </c>
      <c r="I48" s="59" t="s">
        <v>21</v>
      </c>
      <c r="J48" s="60" t="str">
        <f>$B$1&amp;8</f>
        <v>H8</v>
      </c>
    </row>
    <row r="49" spans="1:10" ht="18">
      <c r="A49" s="47">
        <v>18</v>
      </c>
      <c r="B49" s="51" t="str">
        <f>VLOOKUP(H49,'Lista Zespołów'!$A$4:$E$99,3,FALSE)</f>
        <v>ISKRA WARSZAWA 5</v>
      </c>
      <c r="C49" s="54" t="s">
        <v>21</v>
      </c>
      <c r="D49" s="51" t="str">
        <f>VLOOKUP(J49,'Lista Zespołów'!$A$4:$E$99,3,FALSE)</f>
        <v>SETBALL WARSZAWA 1</v>
      </c>
      <c r="F49" t="s">
        <v>22</v>
      </c>
      <c r="G49" s="47">
        <v>18</v>
      </c>
      <c r="H49" s="60" t="str">
        <f>$B$1&amp;4</f>
        <v>H4</v>
      </c>
      <c r="I49" s="59" t="s">
        <v>21</v>
      </c>
      <c r="J49" s="60" t="str">
        <f>$B$1&amp;2</f>
        <v>H2</v>
      </c>
    </row>
    <row r="50" spans="1:10" ht="18">
      <c r="A50" s="47">
        <v>19</v>
      </c>
      <c r="B50" s="51" t="str">
        <f>VLOOKUP(H50,'Lista Zespołów'!$A$4:$E$99,3,FALSE)</f>
        <v>ESPERANTO WARSZAWA</v>
      </c>
      <c r="C50" s="54" t="s">
        <v>21</v>
      </c>
      <c r="D50" s="51" t="str">
        <f>VLOOKUP(J50,'Lista Zespołów'!$A$4:$E$99,3,FALSE)</f>
        <v>G-8 BIELANY 3</v>
      </c>
      <c r="F50" t="s">
        <v>22</v>
      </c>
      <c r="G50" s="47">
        <v>19</v>
      </c>
      <c r="H50" s="60" t="str">
        <f>$B$1&amp;5</f>
        <v>H5</v>
      </c>
      <c r="I50" s="59" t="s">
        <v>21</v>
      </c>
      <c r="J50" s="60" t="str">
        <f>$B$1&amp;1</f>
        <v>H1</v>
      </c>
    </row>
    <row r="51" spans="1:10" ht="18">
      <c r="A51" s="47">
        <v>20</v>
      </c>
      <c r="B51" s="51" t="str">
        <f>VLOOKUP(H51,'Lista Zespołów'!$A$4:$E$99,3,FALSE)</f>
        <v>POLONEZ WYSZKÓW 4</v>
      </c>
      <c r="C51" s="85" t="s">
        <v>21</v>
      </c>
      <c r="D51" s="51" t="str">
        <f>VLOOKUP(J51,'Lista Zespołów'!$A$4:$E$99,3,FALSE)</f>
        <v>KS HALINÓW</v>
      </c>
      <c r="F51" t="s">
        <v>22</v>
      </c>
      <c r="G51" s="47">
        <v>20</v>
      </c>
      <c r="H51" s="60" t="str">
        <f>$B$1&amp;6</f>
        <v>H6</v>
      </c>
      <c r="I51" s="59" t="s">
        <v>21</v>
      </c>
      <c r="J51" s="60" t="str">
        <f>$B$1&amp;7</f>
        <v>H7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RCS RADOM 2</v>
      </c>
      <c r="C53" s="52" t="s">
        <v>21</v>
      </c>
      <c r="D53" s="51" t="str">
        <f>VLOOKUP(J53,'Lista Zespołów'!$A$4:$E$99,3,FALSE)</f>
        <v>KS HALINÓW</v>
      </c>
      <c r="F53" t="s">
        <v>22</v>
      </c>
      <c r="G53" s="47">
        <v>21</v>
      </c>
      <c r="H53" s="60" t="str">
        <f>$B$1&amp;8</f>
        <v>H8</v>
      </c>
      <c r="I53" s="59" t="s">
        <v>21</v>
      </c>
      <c r="J53" s="60" t="str">
        <f>$B$1&amp;7</f>
        <v>H7</v>
      </c>
    </row>
    <row r="54" spans="1:10" ht="18">
      <c r="A54" s="47">
        <v>22</v>
      </c>
      <c r="B54" s="51" t="str">
        <f>VLOOKUP(H54,'Lista Zespołów'!$A$4:$E$99,3,FALSE)</f>
        <v>G-8 BIELANY 3</v>
      </c>
      <c r="C54" s="54" t="s">
        <v>21</v>
      </c>
      <c r="D54" s="51" t="str">
        <f>VLOOKUP(J54,'Lista Zespołów'!$A$4:$E$99,3,FALSE)</f>
        <v>POLONEZ WYSZKÓW 4</v>
      </c>
      <c r="F54" t="s">
        <v>22</v>
      </c>
      <c r="G54" s="47">
        <v>22</v>
      </c>
      <c r="H54" s="60" t="str">
        <f>$B$1&amp;1</f>
        <v>H1</v>
      </c>
      <c r="I54" s="59" t="s">
        <v>21</v>
      </c>
      <c r="J54" s="60" t="str">
        <f>$B$1&amp;6</f>
        <v>H6</v>
      </c>
    </row>
    <row r="55" spans="1:10" ht="18">
      <c r="A55" s="47">
        <v>23</v>
      </c>
      <c r="B55" s="51" t="str">
        <f>VLOOKUP(H55,'Lista Zespołów'!$A$4:$E$99,3,FALSE)</f>
        <v>SETBALL WARSZAWA 1</v>
      </c>
      <c r="C55" s="54" t="s">
        <v>21</v>
      </c>
      <c r="D55" s="51" t="str">
        <f>VLOOKUP(J55,'Lista Zespołów'!$A$4:$E$99,3,FALSE)</f>
        <v>ESPERANTO WARSZAWA</v>
      </c>
      <c r="F55" t="s">
        <v>22</v>
      </c>
      <c r="G55" s="47">
        <v>23</v>
      </c>
      <c r="H55" s="60" t="str">
        <f>$B$1&amp;2</f>
        <v>H2</v>
      </c>
      <c r="I55" s="59" t="s">
        <v>21</v>
      </c>
      <c r="J55" s="60" t="str">
        <f>$B$1&amp;5</f>
        <v>H5</v>
      </c>
    </row>
    <row r="56" spans="1:10" ht="18">
      <c r="A56" s="47">
        <v>24</v>
      </c>
      <c r="B56" s="51" t="str">
        <f>VLOOKUP(H56,'Lista Zespołów'!$A$4:$E$99,3,FALSE)</f>
        <v>LEN ŻYRARDÓW 1</v>
      </c>
      <c r="C56" s="85" t="s">
        <v>21</v>
      </c>
      <c r="D56" s="51" t="str">
        <f>VLOOKUP(J56,'Lista Zespołów'!$A$4:$E$99,3,FALSE)</f>
        <v>ISKRA WARSZAWA 5</v>
      </c>
      <c r="F56" t="s">
        <v>22</v>
      </c>
      <c r="G56" s="47">
        <v>24</v>
      </c>
      <c r="H56" s="60" t="str">
        <f>$B$1&amp;3</f>
        <v>H3</v>
      </c>
      <c r="I56" s="59" t="s">
        <v>21</v>
      </c>
      <c r="J56" s="60" t="str">
        <f>$B$1&amp;4</f>
        <v>H4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ISKRA WARSZAWA 5</v>
      </c>
      <c r="C58" s="52" t="s">
        <v>21</v>
      </c>
      <c r="D58" s="51" t="str">
        <f>VLOOKUP(J58,'Lista Zespołów'!$A$4:$E$99,3,FALSE)</f>
        <v>RCS RADOM 2</v>
      </c>
      <c r="F58" t="s">
        <v>22</v>
      </c>
      <c r="G58" s="47">
        <v>25</v>
      </c>
      <c r="H58" s="60" t="str">
        <f>$B$1&amp;4</f>
        <v>H4</v>
      </c>
      <c r="I58" s="59" t="s">
        <v>21</v>
      </c>
      <c r="J58" s="60" t="str">
        <f>$B$1&amp;8</f>
        <v>H8</v>
      </c>
    </row>
    <row r="59" spans="1:10" ht="18">
      <c r="A59" s="47">
        <v>26</v>
      </c>
      <c r="B59" s="51" t="str">
        <f>VLOOKUP(H59,'Lista Zespołów'!$A$4:$E$99,3,FALSE)</f>
        <v>ESPERANTO WARSZAWA</v>
      </c>
      <c r="C59" s="54" t="s">
        <v>21</v>
      </c>
      <c r="D59" s="51" t="str">
        <f>VLOOKUP(J59,'Lista Zespołów'!$A$4:$E$99,3,FALSE)</f>
        <v>LEN ŻYRARDÓW 1</v>
      </c>
      <c r="F59" t="s">
        <v>22</v>
      </c>
      <c r="G59" s="47">
        <v>26</v>
      </c>
      <c r="H59" s="60" t="str">
        <f>$B$1&amp;5</f>
        <v>H5</v>
      </c>
      <c r="I59" s="59" t="s">
        <v>21</v>
      </c>
      <c r="J59" s="60" t="str">
        <f>$B$1&amp;3</f>
        <v>H3</v>
      </c>
    </row>
    <row r="60" spans="1:10" ht="18">
      <c r="A60" s="47">
        <v>27</v>
      </c>
      <c r="B60" s="51" t="str">
        <f>VLOOKUP(H60,'Lista Zespołów'!$A$4:$E$99,3,FALSE)</f>
        <v>POLONEZ WYSZKÓW 4</v>
      </c>
      <c r="C60" s="54" t="s">
        <v>21</v>
      </c>
      <c r="D60" s="51" t="str">
        <f>VLOOKUP(J60,'Lista Zespołów'!$A$4:$E$99,3,FALSE)</f>
        <v>SETBALL WARSZAWA 1</v>
      </c>
      <c r="F60" t="s">
        <v>22</v>
      </c>
      <c r="G60" s="47">
        <v>27</v>
      </c>
      <c r="H60" s="60" t="str">
        <f>$B$1&amp;6</f>
        <v>H6</v>
      </c>
      <c r="I60" s="59" t="s">
        <v>21</v>
      </c>
      <c r="J60" s="60" t="str">
        <f>$B$1&amp;2</f>
        <v>H2</v>
      </c>
    </row>
    <row r="61" spans="1:10" ht="18">
      <c r="A61" s="47">
        <v>28</v>
      </c>
      <c r="B61" s="51" t="str">
        <f>VLOOKUP(H61,'Lista Zespołów'!$A$4:$E$99,3,FALSE)</f>
        <v>KS HALINÓW</v>
      </c>
      <c r="C61" s="85" t="s">
        <v>21</v>
      </c>
      <c r="D61" s="51" t="str">
        <f>VLOOKUP(J61,'Lista Zespołów'!$A$4:$E$99,3,FALSE)</f>
        <v>G-8 BIELANY 3</v>
      </c>
      <c r="F61" t="s">
        <v>22</v>
      </c>
      <c r="G61" s="47">
        <v>28</v>
      </c>
      <c r="H61" s="60" t="str">
        <f>$B$1&amp;7</f>
        <v>H7</v>
      </c>
      <c r="I61" s="59" t="s">
        <v>21</v>
      </c>
      <c r="J61" s="60" t="str">
        <f>$B$1&amp;1</f>
        <v>H1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61"/>
  <sheetViews>
    <sheetView showGridLines="0" tabSelected="1" zoomScale="40" zoomScaleNormal="40" workbookViewId="0" topLeftCell="A1">
      <selection activeCell="V3" sqref="V3"/>
    </sheetView>
  </sheetViews>
  <sheetFormatPr defaultColWidth="9.140625" defaultRowHeight="15"/>
  <cols>
    <col min="1" max="1" width="9.7109375" style="0" customWidth="1"/>
    <col min="2" max="2" width="52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28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I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8" t="str">
        <f>_XLNM.CRITERIA</f>
        <v>I</v>
      </c>
      <c r="L3" s="119"/>
      <c r="M3" s="73"/>
      <c r="N3" s="73"/>
      <c r="O3" s="73"/>
      <c r="P3" s="73"/>
      <c r="Q3" s="50"/>
    </row>
    <row r="4" spans="1:17" ht="26.25" customHeight="1">
      <c r="A4" s="10">
        <v>1</v>
      </c>
      <c r="B4" s="13" t="s">
        <v>88</v>
      </c>
      <c r="C4" s="30">
        <v>14</v>
      </c>
      <c r="D4" s="86">
        <v>7</v>
      </c>
      <c r="E4" s="86">
        <v>0</v>
      </c>
      <c r="F4" s="31">
        <v>7</v>
      </c>
      <c r="G4" s="31">
        <v>105</v>
      </c>
      <c r="H4" s="31">
        <v>51</v>
      </c>
      <c r="I4" s="32">
        <v>2.0588235294117645</v>
      </c>
      <c r="J4" s="120">
        <v>30</v>
      </c>
      <c r="K4" s="119"/>
      <c r="L4" s="119"/>
      <c r="M4" s="73"/>
      <c r="N4" s="73"/>
      <c r="O4" s="73"/>
      <c r="P4" s="73"/>
      <c r="Q4" s="50"/>
    </row>
    <row r="5" spans="1:17" ht="26.25" customHeight="1">
      <c r="A5" s="12">
        <v>2</v>
      </c>
      <c r="B5" s="11" t="s">
        <v>104</v>
      </c>
      <c r="C5" s="33">
        <v>12</v>
      </c>
      <c r="D5" s="34">
        <v>6</v>
      </c>
      <c r="E5" s="34">
        <v>1</v>
      </c>
      <c r="F5" s="34">
        <v>7</v>
      </c>
      <c r="G5" s="34">
        <v>105</v>
      </c>
      <c r="H5" s="34">
        <v>54</v>
      </c>
      <c r="I5" s="35">
        <v>1.9444444444444444</v>
      </c>
      <c r="J5" s="121">
        <v>28</v>
      </c>
      <c r="K5" s="119"/>
      <c r="L5" s="119"/>
      <c r="M5" s="73"/>
      <c r="N5" s="73"/>
      <c r="O5" s="73"/>
      <c r="P5" s="73"/>
      <c r="Q5" s="50"/>
    </row>
    <row r="6" spans="1:17" ht="26.25" customHeight="1">
      <c r="A6" s="10">
        <v>3</v>
      </c>
      <c r="B6" s="13" t="s">
        <v>105</v>
      </c>
      <c r="C6" s="30">
        <v>10</v>
      </c>
      <c r="D6" s="86">
        <v>5</v>
      </c>
      <c r="E6" s="86">
        <v>2</v>
      </c>
      <c r="F6" s="31">
        <v>7</v>
      </c>
      <c r="G6" s="31">
        <v>100</v>
      </c>
      <c r="H6" s="31">
        <v>66</v>
      </c>
      <c r="I6" s="32">
        <v>1.5151515151515151</v>
      </c>
      <c r="J6" s="120">
        <v>26</v>
      </c>
      <c r="K6" s="119"/>
      <c r="L6" s="119"/>
      <c r="M6" s="73"/>
      <c r="N6" s="73"/>
      <c r="O6" s="73"/>
      <c r="P6" s="73"/>
      <c r="Q6" s="50"/>
    </row>
    <row r="7" spans="1:17" ht="26.25" customHeight="1">
      <c r="A7" s="12">
        <v>4</v>
      </c>
      <c r="B7" s="11" t="s">
        <v>100</v>
      </c>
      <c r="C7" s="33">
        <v>8</v>
      </c>
      <c r="D7" s="34">
        <v>4</v>
      </c>
      <c r="E7" s="34">
        <v>3</v>
      </c>
      <c r="F7" s="34">
        <v>7</v>
      </c>
      <c r="G7" s="34">
        <v>93</v>
      </c>
      <c r="H7" s="34">
        <v>64</v>
      </c>
      <c r="I7" s="35">
        <v>1.453125</v>
      </c>
      <c r="J7" s="121">
        <v>24</v>
      </c>
      <c r="K7" s="119"/>
      <c r="L7" s="119"/>
      <c r="M7" s="73"/>
      <c r="N7" s="73"/>
      <c r="O7" s="73"/>
      <c r="P7" s="73"/>
      <c r="Q7" s="50"/>
    </row>
    <row r="8" spans="1:17" ht="26.25" customHeight="1">
      <c r="A8" s="10">
        <v>5</v>
      </c>
      <c r="B8" s="13" t="s">
        <v>96</v>
      </c>
      <c r="C8" s="30">
        <v>6</v>
      </c>
      <c r="D8" s="86">
        <v>3</v>
      </c>
      <c r="E8" s="86">
        <v>4</v>
      </c>
      <c r="F8" s="31">
        <v>7</v>
      </c>
      <c r="G8" s="31">
        <v>89</v>
      </c>
      <c r="H8" s="31">
        <v>73</v>
      </c>
      <c r="I8" s="32">
        <v>1.2191780821917808</v>
      </c>
      <c r="J8" s="120">
        <v>22</v>
      </c>
      <c r="K8" s="119"/>
      <c r="L8" s="119"/>
      <c r="M8" s="73"/>
      <c r="N8" s="73"/>
      <c r="O8" s="73"/>
      <c r="P8" s="73"/>
      <c r="Q8" s="50"/>
    </row>
    <row r="9" spans="1:17" ht="26.25" customHeight="1">
      <c r="A9" s="12">
        <v>6</v>
      </c>
      <c r="B9" s="11" t="s">
        <v>86</v>
      </c>
      <c r="C9" s="33">
        <v>4</v>
      </c>
      <c r="D9" s="34">
        <v>2</v>
      </c>
      <c r="E9" s="34">
        <v>5</v>
      </c>
      <c r="F9" s="34">
        <v>7</v>
      </c>
      <c r="G9" s="34">
        <v>71</v>
      </c>
      <c r="H9" s="34">
        <v>75</v>
      </c>
      <c r="I9" s="35">
        <v>0.9466666666666667</v>
      </c>
      <c r="J9" s="121">
        <v>20</v>
      </c>
      <c r="K9" s="119"/>
      <c r="L9" s="119"/>
      <c r="M9" s="73"/>
      <c r="N9" s="73"/>
      <c r="O9" s="73"/>
      <c r="P9" s="73"/>
      <c r="Q9" s="50"/>
    </row>
    <row r="10" spans="1:17" ht="26.25" customHeight="1">
      <c r="A10" s="10">
        <v>7</v>
      </c>
      <c r="B10" s="11" t="s">
        <v>89</v>
      </c>
      <c r="C10" s="33">
        <v>0</v>
      </c>
      <c r="D10" s="34">
        <v>0</v>
      </c>
      <c r="E10" s="34">
        <v>6</v>
      </c>
      <c r="F10" s="34">
        <v>6</v>
      </c>
      <c r="G10" s="34">
        <v>0</v>
      </c>
      <c r="H10" s="34">
        <v>90</v>
      </c>
      <c r="I10" s="35">
        <v>0</v>
      </c>
      <c r="J10" s="120">
        <v>18</v>
      </c>
      <c r="K10" s="119"/>
      <c r="L10" s="119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">
        <v>87</v>
      </c>
      <c r="C11" s="30">
        <v>0</v>
      </c>
      <c r="D11" s="86">
        <v>0</v>
      </c>
      <c r="E11" s="86">
        <v>6</v>
      </c>
      <c r="F11" s="31">
        <v>6</v>
      </c>
      <c r="G11" s="31">
        <v>0</v>
      </c>
      <c r="H11" s="31">
        <v>90</v>
      </c>
      <c r="I11" s="32">
        <v>0</v>
      </c>
      <c r="J11" s="121">
        <v>16</v>
      </c>
      <c r="K11" s="119"/>
      <c r="L11" s="119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I</v>
      </c>
      <c r="D13" s="2"/>
    </row>
    <row r="14" spans="1:18" ht="18.75" customHeight="1" thickBot="1">
      <c r="A14" s="108" t="s">
        <v>17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20" ht="25.8">
      <c r="A15" s="14" t="s">
        <v>9</v>
      </c>
      <c r="B15" s="16"/>
      <c r="C15" s="110">
        <v>1</v>
      </c>
      <c r="D15" s="111"/>
      <c r="E15" s="110">
        <v>2</v>
      </c>
      <c r="F15" s="111"/>
      <c r="G15" s="110">
        <v>3</v>
      </c>
      <c r="H15" s="111"/>
      <c r="I15" s="110">
        <v>4</v>
      </c>
      <c r="J15" s="111"/>
      <c r="K15" s="110">
        <v>5</v>
      </c>
      <c r="L15" s="111"/>
      <c r="M15" s="112">
        <v>6</v>
      </c>
      <c r="N15" s="113"/>
      <c r="O15" s="112">
        <v>7</v>
      </c>
      <c r="P15" s="113"/>
      <c r="Q15" s="112">
        <v>8</v>
      </c>
      <c r="R15" s="113"/>
      <c r="S15" s="112"/>
      <c r="T15" s="113"/>
    </row>
    <row r="16" spans="1:20" ht="51.75" customHeight="1" thickBot="1">
      <c r="A16" s="15"/>
      <c r="B16" s="62" t="s">
        <v>1</v>
      </c>
      <c r="C16" s="106" t="str">
        <f>VLOOKUP($B$1&amp;C15,'Lista Zespołów'!$A$4:$E$99,3,FALSE)</f>
        <v>UKS PIĄTKA 4</v>
      </c>
      <c r="D16" s="107"/>
      <c r="E16" s="106" t="str">
        <f>VLOOKUP($B$1&amp;E15,'Lista Zespołów'!$A$4:$E$99,3,FALSE)</f>
        <v>VOLLEY RADZIEJOWICE 3</v>
      </c>
      <c r="F16" s="107"/>
      <c r="G16" s="106" t="str">
        <f>VLOOKUP($B$1&amp;G15,'Lista Zespołów'!$A$4:$E$99,3,FALSE)</f>
        <v>PIĄTKA WOŁOMIN 5</v>
      </c>
      <c r="H16" s="107"/>
      <c r="I16" s="106" t="str">
        <f>VLOOKUP($B$1&amp;I15,'Lista Zespołów'!$A$4:$E$99,3,FALSE)</f>
        <v>G-8 BIELANY 5</v>
      </c>
      <c r="J16" s="107"/>
      <c r="K16" s="114" t="str">
        <f>VLOOKUP($B$1&amp;K15,'Lista Zespołów'!$A$4:$E$99,3,FALSE)</f>
        <v>UKS LESZNOWOLA 4</v>
      </c>
      <c r="L16" s="115"/>
      <c r="M16" s="106" t="str">
        <f>VLOOKUP($B$1&amp;M15,'Lista Zespołów'!$A$4:$E$99,3,FALSE)</f>
        <v>G-8 BIELANY 6</v>
      </c>
      <c r="N16" s="107"/>
      <c r="O16" s="106" t="str">
        <f>VLOOKUP($B$1&amp;O15,'Lista Zespołów'!$A$4:$E$99,3,FALSE)</f>
        <v>SETBALL WARSZAWA 2</v>
      </c>
      <c r="P16" s="107"/>
      <c r="Q16" s="106" t="str">
        <f>VLOOKUP($B$1&amp;Q15,'Lista Zespołów'!$A$4:$E$99,3,FALSE)</f>
        <v>LEN ŻYRARDÓW 2</v>
      </c>
      <c r="R16" s="107"/>
      <c r="S16" s="116"/>
      <c r="T16" s="117"/>
    </row>
    <row r="17" spans="1:20" ht="73.5" customHeight="1" thickBot="1">
      <c r="A17" s="63">
        <v>1</v>
      </c>
      <c r="B17" s="69" t="str">
        <f>VLOOKUP($B$1&amp;A17,'Lista Zespołów'!$A$4:$E$99,3,FALSE)</f>
        <v>UKS PIĄTKA 4</v>
      </c>
      <c r="C17" s="22" t="s">
        <v>16</v>
      </c>
      <c r="D17" s="23" t="s">
        <v>16</v>
      </c>
      <c r="E17" s="17">
        <v>13</v>
      </c>
      <c r="F17" s="27">
        <v>15</v>
      </c>
      <c r="G17" s="17">
        <v>5</v>
      </c>
      <c r="H17" s="27">
        <v>15</v>
      </c>
      <c r="I17" s="17">
        <v>15</v>
      </c>
      <c r="J17" s="27">
        <v>17</v>
      </c>
      <c r="K17" s="17">
        <v>15</v>
      </c>
      <c r="L17" s="27">
        <v>9</v>
      </c>
      <c r="M17" s="17">
        <v>15</v>
      </c>
      <c r="N17" s="27">
        <v>8</v>
      </c>
      <c r="O17" s="17">
        <v>15</v>
      </c>
      <c r="P17" s="27">
        <v>0</v>
      </c>
      <c r="Q17" s="17">
        <v>15</v>
      </c>
      <c r="R17" s="27">
        <v>0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VOLLEY RADZIEJOWICE 3</v>
      </c>
      <c r="C18" s="66">
        <f>IF(F17="","",F17)</f>
        <v>15</v>
      </c>
      <c r="D18" s="67">
        <f>IF(E17="","",E17)</f>
        <v>13</v>
      </c>
      <c r="E18" s="24" t="s">
        <v>16</v>
      </c>
      <c r="F18" s="25" t="s">
        <v>16</v>
      </c>
      <c r="G18" s="21">
        <v>15</v>
      </c>
      <c r="H18" s="28">
        <v>10</v>
      </c>
      <c r="I18" s="21">
        <v>15</v>
      </c>
      <c r="J18" s="28">
        <v>7</v>
      </c>
      <c r="K18" s="21">
        <v>15</v>
      </c>
      <c r="L18" s="28">
        <v>10</v>
      </c>
      <c r="M18" s="21">
        <v>15</v>
      </c>
      <c r="N18" s="28">
        <v>11</v>
      </c>
      <c r="O18" s="21">
        <v>15</v>
      </c>
      <c r="P18" s="28">
        <v>0</v>
      </c>
      <c r="Q18" s="21">
        <v>15</v>
      </c>
      <c r="R18" s="28">
        <v>0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PIĄTKA WOŁOMIN 5</v>
      </c>
      <c r="C19" s="65">
        <f>IF(H17="","",H17)</f>
        <v>15</v>
      </c>
      <c r="D19" s="68">
        <f>IF(G17="","",G17)</f>
        <v>5</v>
      </c>
      <c r="E19" s="65">
        <f>IF(H18="","",H18)</f>
        <v>10</v>
      </c>
      <c r="F19" s="68">
        <f>IF(G18="","",G18)</f>
        <v>15</v>
      </c>
      <c r="G19" s="26" t="s">
        <v>16</v>
      </c>
      <c r="H19" s="23" t="s">
        <v>16</v>
      </c>
      <c r="I19" s="17">
        <v>18</v>
      </c>
      <c r="J19" s="27">
        <v>16</v>
      </c>
      <c r="K19" s="17">
        <v>15</v>
      </c>
      <c r="L19" s="27">
        <v>3</v>
      </c>
      <c r="M19" s="17">
        <v>17</v>
      </c>
      <c r="N19" s="27">
        <v>15</v>
      </c>
      <c r="O19" s="17">
        <v>15</v>
      </c>
      <c r="P19" s="27">
        <v>0</v>
      </c>
      <c r="Q19" s="17">
        <v>15</v>
      </c>
      <c r="R19" s="27">
        <v>0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G-8 BIELANY 5</v>
      </c>
      <c r="C20" s="66">
        <f>IF(J17="","",J17)</f>
        <v>17</v>
      </c>
      <c r="D20" s="67">
        <f>IF(I17="","",I17)</f>
        <v>15</v>
      </c>
      <c r="E20" s="66">
        <f>IF(J18="","",J18)</f>
        <v>7</v>
      </c>
      <c r="F20" s="67">
        <f>IF(I18="","",I18)</f>
        <v>15</v>
      </c>
      <c r="G20" s="66">
        <f>IF(J19="","",J19)</f>
        <v>16</v>
      </c>
      <c r="H20" s="67">
        <f>IF(I19="","",I19)</f>
        <v>18</v>
      </c>
      <c r="I20" s="24" t="s">
        <v>16</v>
      </c>
      <c r="J20" s="25" t="s">
        <v>16</v>
      </c>
      <c r="K20" s="21">
        <v>15</v>
      </c>
      <c r="L20" s="28">
        <v>8</v>
      </c>
      <c r="M20" s="21">
        <v>15</v>
      </c>
      <c r="N20" s="28">
        <v>10</v>
      </c>
      <c r="O20" s="21">
        <v>15</v>
      </c>
      <c r="P20" s="28">
        <v>0</v>
      </c>
      <c r="Q20" s="21">
        <v>15</v>
      </c>
      <c r="R20" s="28">
        <v>0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UKS LESZNOWOLA 4</v>
      </c>
      <c r="C21" s="66">
        <f>IF(L17="","",L17)</f>
        <v>9</v>
      </c>
      <c r="D21" s="67">
        <f>IF(K17="","",K17)</f>
        <v>15</v>
      </c>
      <c r="E21" s="66">
        <f>IF(L18="","",L18)</f>
        <v>10</v>
      </c>
      <c r="F21" s="67">
        <f>IF(K18="","",K18)</f>
        <v>15</v>
      </c>
      <c r="G21" s="66">
        <f>IF(L19="","",L19)</f>
        <v>3</v>
      </c>
      <c r="H21" s="67">
        <f>IF(K19="","",K19)</f>
        <v>15</v>
      </c>
      <c r="I21" s="66">
        <f>IF(L20="","",L20)</f>
        <v>8</v>
      </c>
      <c r="J21" s="67">
        <f>IF(K20="","",K20)</f>
        <v>15</v>
      </c>
      <c r="K21" s="24" t="s">
        <v>16</v>
      </c>
      <c r="L21" s="55" t="s">
        <v>16</v>
      </c>
      <c r="M21" s="17">
        <v>11</v>
      </c>
      <c r="N21" s="27">
        <v>15</v>
      </c>
      <c r="O21" s="17">
        <v>15</v>
      </c>
      <c r="P21" s="27">
        <v>0</v>
      </c>
      <c r="Q21" s="17">
        <v>15</v>
      </c>
      <c r="R21" s="27">
        <v>0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G-8 BIELANY 6</v>
      </c>
      <c r="C22" s="66">
        <f>IF(N17="","",N17)</f>
        <v>8</v>
      </c>
      <c r="D22" s="67">
        <f>IF(M17="","",M17)</f>
        <v>15</v>
      </c>
      <c r="E22" s="66">
        <f>IF(N18="","",N18)</f>
        <v>11</v>
      </c>
      <c r="F22" s="67">
        <f>IF(M18="","",M18)</f>
        <v>15</v>
      </c>
      <c r="G22" s="66">
        <f>IF(N19="","",N19)</f>
        <v>15</v>
      </c>
      <c r="H22" s="67">
        <f>IF(M19="","",M19)</f>
        <v>17</v>
      </c>
      <c r="I22" s="66">
        <f>IF(N20="","",N20)</f>
        <v>10</v>
      </c>
      <c r="J22" s="67">
        <f>IF(M20="","",M20)</f>
        <v>15</v>
      </c>
      <c r="K22" s="66">
        <f>IF(N21="","",N21)</f>
        <v>15</v>
      </c>
      <c r="L22" s="67">
        <f>IF(M21="","",M21)</f>
        <v>11</v>
      </c>
      <c r="M22" s="24" t="s">
        <v>16</v>
      </c>
      <c r="N22" s="55" t="s">
        <v>16</v>
      </c>
      <c r="O22" s="21">
        <v>15</v>
      </c>
      <c r="P22" s="28">
        <v>0</v>
      </c>
      <c r="Q22" s="21">
        <v>15</v>
      </c>
      <c r="R22" s="28">
        <v>0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SETBALL WARSZAWA 2</v>
      </c>
      <c r="C23" s="66">
        <f>IF(P17="","",P17)</f>
        <v>0</v>
      </c>
      <c r="D23" s="67">
        <f>IF(O17="","",O17)</f>
        <v>15</v>
      </c>
      <c r="E23" s="66">
        <f>IF(P18="","",P18)</f>
        <v>0</v>
      </c>
      <c r="F23" s="67">
        <f>IF(O18="","",O18)</f>
        <v>15</v>
      </c>
      <c r="G23" s="66">
        <f>IF(P19="","",P19)</f>
        <v>0</v>
      </c>
      <c r="H23" s="67">
        <f>IF(O19="","",O19)</f>
        <v>15</v>
      </c>
      <c r="I23" s="66">
        <f>IF(P20="","",P20)</f>
        <v>0</v>
      </c>
      <c r="J23" s="67">
        <f>IF(O20="","",O20)</f>
        <v>15</v>
      </c>
      <c r="K23" s="66">
        <f>IF(P21="","",P21)</f>
        <v>0</v>
      </c>
      <c r="L23" s="67">
        <f>IF(O21="","",O21)</f>
        <v>15</v>
      </c>
      <c r="M23" s="66">
        <f>IF(P22="","",P22)</f>
        <v>0</v>
      </c>
      <c r="N23" s="67">
        <f>IF(O22="","",O22)</f>
        <v>15</v>
      </c>
      <c r="O23" s="24" t="s">
        <v>16</v>
      </c>
      <c r="P23" s="55" t="s">
        <v>16</v>
      </c>
      <c r="Q23" s="17">
        <v>0</v>
      </c>
      <c r="R23" s="83">
        <v>0</v>
      </c>
      <c r="S23" s="21"/>
      <c r="T23" s="28"/>
    </row>
    <row r="24" spans="1:20" ht="73.5" customHeight="1" thickBot="1">
      <c r="A24" s="64">
        <v>8</v>
      </c>
      <c r="B24" s="70" t="s">
        <v>101</v>
      </c>
      <c r="C24" s="66">
        <f>IF(R17="","",R17)</f>
        <v>0</v>
      </c>
      <c r="D24" s="67">
        <f>IF(Q17="","",Q17)</f>
        <v>15</v>
      </c>
      <c r="E24" s="66">
        <f>IF(R18="","",R18)</f>
        <v>0</v>
      </c>
      <c r="F24" s="67">
        <f>IF(Q18="","",Q18)</f>
        <v>15</v>
      </c>
      <c r="G24" s="66">
        <f>IF(R19="","",R19)</f>
        <v>0</v>
      </c>
      <c r="H24" s="67">
        <f>IF(Q19="","",Q19)</f>
        <v>15</v>
      </c>
      <c r="I24" s="66">
        <f>IF(R20="","",R20)</f>
        <v>0</v>
      </c>
      <c r="J24" s="67">
        <f>IF(Q20="","",Q20)</f>
        <v>15</v>
      </c>
      <c r="K24" s="66">
        <f>IF(R21="","",R21)</f>
        <v>0</v>
      </c>
      <c r="L24" s="67">
        <f>IF(Q21="","",Q21)</f>
        <v>15</v>
      </c>
      <c r="M24" s="66">
        <f>IF(R22="","",R22)</f>
        <v>0</v>
      </c>
      <c r="N24" s="67">
        <f>IF(Q22="","",Q22)</f>
        <v>15</v>
      </c>
      <c r="O24" s="66">
        <f>IF(R23="","",R23)</f>
        <v>0</v>
      </c>
      <c r="P24" s="67">
        <f>IF(Q23="","",Q23)</f>
        <v>0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UKS PIĄTKA 4</v>
      </c>
      <c r="C28" s="52" t="s">
        <v>21</v>
      </c>
      <c r="D28" s="51" t="str">
        <f>VLOOKUP(J28,'Lista Zespołów'!$A$4:$E$99,3,FALSE)</f>
        <v>LEN ŻYRARDÓW 2</v>
      </c>
      <c r="F28" t="s">
        <v>22</v>
      </c>
      <c r="G28" s="57">
        <v>1</v>
      </c>
      <c r="H28" s="58" t="str">
        <f>$B$1&amp;1</f>
        <v>I1</v>
      </c>
      <c r="I28" s="59" t="s">
        <v>21</v>
      </c>
      <c r="J28" s="58" t="str">
        <f>$B$1&amp;8</f>
        <v>I8</v>
      </c>
    </row>
    <row r="29" spans="1:10" ht="17.4">
      <c r="A29" s="47">
        <v>2</v>
      </c>
      <c r="B29" s="51" t="str">
        <f>VLOOKUP(H29,'Lista Zespołów'!$A$4:$E$99,3,FALSE)</f>
        <v>VOLLEY RADZIEJOWICE 3</v>
      </c>
      <c r="C29" s="52" t="s">
        <v>21</v>
      </c>
      <c r="D29" s="51" t="str">
        <f>VLOOKUP(J29,'Lista Zespołów'!$A$4:$E$99,3,FALSE)</f>
        <v>SETBALL WARSZAWA 2</v>
      </c>
      <c r="F29" t="s">
        <v>22</v>
      </c>
      <c r="G29" s="57">
        <v>2</v>
      </c>
      <c r="H29" s="58" t="str">
        <f>$B$1&amp;2</f>
        <v>I2</v>
      </c>
      <c r="I29" s="59" t="s">
        <v>21</v>
      </c>
      <c r="J29" s="58" t="str">
        <f>$B$1&amp;7</f>
        <v>I7</v>
      </c>
    </row>
    <row r="30" spans="1:10" ht="17.4">
      <c r="A30" s="47">
        <v>3</v>
      </c>
      <c r="B30" s="51" t="str">
        <f>VLOOKUP(H30,'Lista Zespołów'!$A$4:$E$99,3,FALSE)</f>
        <v>PIĄTKA WOŁOMIN 5</v>
      </c>
      <c r="C30" s="52" t="s">
        <v>21</v>
      </c>
      <c r="D30" s="51" t="str">
        <f>VLOOKUP(J30,'Lista Zespołów'!$A$4:$E$99,3,FALSE)</f>
        <v>G-8 BIELANY 6</v>
      </c>
      <c r="F30" t="s">
        <v>22</v>
      </c>
      <c r="G30" s="57">
        <v>3</v>
      </c>
      <c r="H30" s="58" t="str">
        <f>$B$1&amp;3</f>
        <v>I3</v>
      </c>
      <c r="I30" s="59" t="s">
        <v>21</v>
      </c>
      <c r="J30" s="60" t="str">
        <f>$B$1&amp;6</f>
        <v>I6</v>
      </c>
    </row>
    <row r="31" spans="1:10" ht="17.4">
      <c r="A31" s="47">
        <v>4</v>
      </c>
      <c r="B31" s="51" t="str">
        <f>VLOOKUP(H31,'Lista Zespołów'!$A$4:$E$99,3,FALSE)</f>
        <v>G-8 BIELANY 5</v>
      </c>
      <c r="C31" s="52" t="s">
        <v>21</v>
      </c>
      <c r="D31" s="51" t="str">
        <f>VLOOKUP(J31,'Lista Zespołów'!$A$4:$E$99,3,FALSE)</f>
        <v>UKS LESZNOWOLA 4</v>
      </c>
      <c r="F31" t="s">
        <v>22</v>
      </c>
      <c r="G31" s="57">
        <v>4</v>
      </c>
      <c r="H31" s="58" t="str">
        <f>$B$1&amp;4</f>
        <v>I4</v>
      </c>
      <c r="I31" s="59" t="s">
        <v>21</v>
      </c>
      <c r="J31" s="60" t="str">
        <f>$B$1&amp;5</f>
        <v>I5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LEN ŻYRARDÓW 2</v>
      </c>
      <c r="C33" s="52" t="s">
        <v>21</v>
      </c>
      <c r="D33" s="51" t="str">
        <f>VLOOKUP(J33,'Lista Zespołów'!$A$4:$E$99,3,FALSE)</f>
        <v>UKS LESZNOWOLA 4</v>
      </c>
      <c r="F33" t="s">
        <v>22</v>
      </c>
      <c r="G33" s="47">
        <v>5</v>
      </c>
      <c r="H33" s="58" t="str">
        <f>$B$1&amp;8</f>
        <v>I8</v>
      </c>
      <c r="I33" s="59" t="s">
        <v>21</v>
      </c>
      <c r="J33" s="58" t="str">
        <f>$B$1&amp;5</f>
        <v>I5</v>
      </c>
    </row>
    <row r="34" spans="1:10" ht="17.4">
      <c r="A34" s="47">
        <v>6</v>
      </c>
      <c r="B34" s="51" t="str">
        <f>VLOOKUP(H34,'Lista Zespołów'!$A$4:$E$99,3,FALSE)</f>
        <v>G-8 BIELANY 6</v>
      </c>
      <c r="C34" s="52" t="s">
        <v>21</v>
      </c>
      <c r="D34" s="51" t="str">
        <f>VLOOKUP(J34,'Lista Zespołów'!$A$4:$E$99,3,FALSE)</f>
        <v>G-8 BIELANY 5</v>
      </c>
      <c r="F34" t="s">
        <v>22</v>
      </c>
      <c r="G34" s="47">
        <v>6</v>
      </c>
      <c r="H34" s="58" t="str">
        <f>$B$1&amp;6</f>
        <v>I6</v>
      </c>
      <c r="I34" s="59" t="s">
        <v>21</v>
      </c>
      <c r="J34" s="58" t="str">
        <f>$B$1&amp;4</f>
        <v>I4</v>
      </c>
    </row>
    <row r="35" spans="1:10" ht="17.4">
      <c r="A35" s="47">
        <v>7</v>
      </c>
      <c r="B35" s="51" t="str">
        <f>VLOOKUP(H35,'Lista Zespołów'!$A$4:$E$99,3,FALSE)</f>
        <v>SETBALL WARSZAWA 2</v>
      </c>
      <c r="C35" s="52" t="s">
        <v>21</v>
      </c>
      <c r="D35" s="51" t="str">
        <f>VLOOKUP(J35,'Lista Zespołów'!$A$4:$E$99,3,FALSE)</f>
        <v>PIĄTKA WOŁOMIN 5</v>
      </c>
      <c r="F35" t="s">
        <v>22</v>
      </c>
      <c r="G35" s="47">
        <v>7</v>
      </c>
      <c r="H35" s="60" t="str">
        <f>$B$1&amp;7</f>
        <v>I7</v>
      </c>
      <c r="I35" s="59" t="s">
        <v>21</v>
      </c>
      <c r="J35" s="60" t="str">
        <f>$B$1&amp;3</f>
        <v>I3</v>
      </c>
    </row>
    <row r="36" spans="1:10" ht="17.4">
      <c r="A36" s="47">
        <v>8</v>
      </c>
      <c r="B36" s="51" t="str">
        <f>VLOOKUP(H36,'Lista Zespołów'!$A$4:$E$99,3,FALSE)</f>
        <v>UKS PIĄTKA 4</v>
      </c>
      <c r="C36" s="52" t="s">
        <v>21</v>
      </c>
      <c r="D36" s="51" t="str">
        <f>VLOOKUP(J36,'Lista Zespołów'!$A$4:$E$99,3,FALSE)</f>
        <v>VOLLEY RADZIEJOWICE 3</v>
      </c>
      <c r="F36" t="s">
        <v>22</v>
      </c>
      <c r="G36" s="47">
        <v>8</v>
      </c>
      <c r="H36" s="60" t="str">
        <f>$B$1&amp;1</f>
        <v>I1</v>
      </c>
      <c r="I36" s="59" t="s">
        <v>21</v>
      </c>
      <c r="J36" s="60" t="str">
        <f>$B$1&amp;2</f>
        <v>I2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VOLLEY RADZIEJOWICE 3</v>
      </c>
      <c r="C38" s="52" t="s">
        <v>21</v>
      </c>
      <c r="D38" s="51" t="str">
        <f>VLOOKUP(J38,'Lista Zespołów'!$A$4:$E$99,3,FALSE)</f>
        <v>LEN ŻYRARDÓW 2</v>
      </c>
      <c r="F38" t="s">
        <v>22</v>
      </c>
      <c r="G38" s="47">
        <v>9</v>
      </c>
      <c r="H38" s="58" t="str">
        <f>$B$1&amp;2</f>
        <v>I2</v>
      </c>
      <c r="I38" s="59" t="s">
        <v>21</v>
      </c>
      <c r="J38" s="58" t="str">
        <f>$B$1&amp;8</f>
        <v>I8</v>
      </c>
    </row>
    <row r="39" spans="1:10" ht="17.4">
      <c r="A39" s="47">
        <v>10</v>
      </c>
      <c r="B39" s="51" t="str">
        <f>VLOOKUP(H39,'Lista Zespołów'!$A$4:$E$99,3,FALSE)</f>
        <v>PIĄTKA WOŁOMIN 5</v>
      </c>
      <c r="C39" s="52" t="s">
        <v>21</v>
      </c>
      <c r="D39" s="51" t="str">
        <f>VLOOKUP(J39,'Lista Zespołów'!$A$4:$E$99,3,FALSE)</f>
        <v>UKS PIĄTKA 4</v>
      </c>
      <c r="F39" t="s">
        <v>22</v>
      </c>
      <c r="G39" s="47">
        <v>10</v>
      </c>
      <c r="H39" s="58" t="str">
        <f>$B$1&amp;3</f>
        <v>I3</v>
      </c>
      <c r="I39" s="59" t="s">
        <v>21</v>
      </c>
      <c r="J39" s="58" t="str">
        <f>$B$1&amp;1</f>
        <v>I1</v>
      </c>
    </row>
    <row r="40" spans="1:10" ht="17.4">
      <c r="A40" s="47">
        <v>11</v>
      </c>
      <c r="B40" s="51" t="str">
        <f>VLOOKUP(H40,'Lista Zespołów'!$A$4:$E$99,3,FALSE)</f>
        <v>G-8 BIELANY 5</v>
      </c>
      <c r="C40" s="52" t="s">
        <v>21</v>
      </c>
      <c r="D40" s="51" t="str">
        <f>VLOOKUP(J40,'Lista Zespołów'!$A$4:$E$99,3,FALSE)</f>
        <v>SETBALL WARSZAWA 2</v>
      </c>
      <c r="F40" t="s">
        <v>22</v>
      </c>
      <c r="G40" s="47">
        <v>11</v>
      </c>
      <c r="H40" s="60" t="str">
        <f>$B$1&amp;4</f>
        <v>I4</v>
      </c>
      <c r="I40" s="59" t="s">
        <v>21</v>
      </c>
      <c r="J40" s="60" t="str">
        <f>$B$1&amp;7</f>
        <v>I7</v>
      </c>
    </row>
    <row r="41" spans="1:10" ht="17.4">
      <c r="A41" s="47">
        <v>12</v>
      </c>
      <c r="B41" s="51" t="str">
        <f>VLOOKUP(H41,'Lista Zespołów'!$A$4:$E$99,3,FALSE)</f>
        <v>UKS LESZNOWOLA 4</v>
      </c>
      <c r="C41" s="52" t="s">
        <v>21</v>
      </c>
      <c r="D41" s="51" t="str">
        <f>VLOOKUP(J41,'Lista Zespołów'!$A$4:$E$99,3,FALSE)</f>
        <v>G-8 BIELANY 6</v>
      </c>
      <c r="F41" t="s">
        <v>22</v>
      </c>
      <c r="G41" s="47">
        <v>12</v>
      </c>
      <c r="H41" s="60" t="str">
        <f>$B$1&amp;5</f>
        <v>I5</v>
      </c>
      <c r="I41" s="59" t="s">
        <v>21</v>
      </c>
      <c r="J41" s="60" t="str">
        <f>$B$1&amp;6</f>
        <v>I6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LEN ŻYRARDÓW 2</v>
      </c>
      <c r="C43" s="52" t="s">
        <v>21</v>
      </c>
      <c r="D43" s="51" t="str">
        <f>VLOOKUP(J43,'Lista Zespołów'!$A$4:$E$99,3,FALSE)</f>
        <v>G-8 BIELANY 6</v>
      </c>
      <c r="F43" t="s">
        <v>22</v>
      </c>
      <c r="G43" s="47">
        <v>13</v>
      </c>
      <c r="H43" s="60" t="str">
        <f>$B$1&amp;8</f>
        <v>I8</v>
      </c>
      <c r="I43" s="59" t="s">
        <v>21</v>
      </c>
      <c r="J43" s="60" t="str">
        <f>$B$1&amp;6</f>
        <v>I6</v>
      </c>
    </row>
    <row r="44" spans="1:10" ht="17.4">
      <c r="A44" s="47">
        <v>14</v>
      </c>
      <c r="B44" s="51" t="str">
        <f>VLOOKUP(H44,'Lista Zespołów'!$A$4:$E$99,3,FALSE)</f>
        <v>SETBALL WARSZAWA 2</v>
      </c>
      <c r="C44" s="52" t="s">
        <v>21</v>
      </c>
      <c r="D44" s="51" t="str">
        <f>VLOOKUP(J44,'Lista Zespołów'!$A$4:$E$99,3,FALSE)</f>
        <v>UKS LESZNOWOLA 4</v>
      </c>
      <c r="F44" t="s">
        <v>22</v>
      </c>
      <c r="G44" s="47">
        <v>14</v>
      </c>
      <c r="H44" s="60" t="str">
        <f>$B$1&amp;7</f>
        <v>I7</v>
      </c>
      <c r="I44" s="59" t="s">
        <v>21</v>
      </c>
      <c r="J44" s="60" t="str">
        <f>$B$1&amp;5</f>
        <v>I5</v>
      </c>
    </row>
    <row r="45" spans="1:10" ht="18">
      <c r="A45" s="47">
        <v>15</v>
      </c>
      <c r="B45" s="51" t="str">
        <f>VLOOKUP(H45,'Lista Zespołów'!$A$4:$E$99,3,FALSE)</f>
        <v>UKS PIĄTKA 4</v>
      </c>
      <c r="C45" s="54" t="s">
        <v>21</v>
      </c>
      <c r="D45" s="51" t="str">
        <f>VLOOKUP(J45,'Lista Zespołów'!$A$4:$E$99,3,FALSE)</f>
        <v>G-8 BIELANY 5</v>
      </c>
      <c r="F45" t="s">
        <v>22</v>
      </c>
      <c r="G45" s="47">
        <v>15</v>
      </c>
      <c r="H45" s="60" t="str">
        <f>$B$1&amp;1</f>
        <v>I1</v>
      </c>
      <c r="I45" s="59" t="s">
        <v>21</v>
      </c>
      <c r="J45" s="60" t="str">
        <f>$B$1&amp;4</f>
        <v>I4</v>
      </c>
    </row>
    <row r="46" spans="1:10" ht="18">
      <c r="A46" s="47">
        <v>16</v>
      </c>
      <c r="B46" s="51" t="str">
        <f>VLOOKUP(H46,'Lista Zespołów'!$A$4:$E$99,3,FALSE)</f>
        <v>VOLLEY RADZIEJOWICE 3</v>
      </c>
      <c r="C46" s="54" t="s">
        <v>21</v>
      </c>
      <c r="D46" s="51" t="str">
        <f>VLOOKUP(J46,'Lista Zespołów'!$A$4:$E$99,3,FALSE)</f>
        <v>PIĄTKA WOŁOMIN 5</v>
      </c>
      <c r="F46" t="s">
        <v>22</v>
      </c>
      <c r="G46" s="47">
        <v>16</v>
      </c>
      <c r="H46" s="60" t="str">
        <f>$B$1&amp;2</f>
        <v>I2</v>
      </c>
      <c r="I46" s="59" t="s">
        <v>21</v>
      </c>
      <c r="J46" s="60" t="str">
        <f>$B$1&amp;3</f>
        <v>I3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PIĄTKA WOŁOMIN 5</v>
      </c>
      <c r="C48" s="52" t="s">
        <v>21</v>
      </c>
      <c r="D48" s="51" t="str">
        <f>VLOOKUP(J48,'Lista Zespołów'!$A$4:$E$99,3,FALSE)</f>
        <v>LEN ŻYRARDÓW 2</v>
      </c>
      <c r="F48" t="s">
        <v>22</v>
      </c>
      <c r="G48" s="47">
        <v>17</v>
      </c>
      <c r="H48" s="60" t="str">
        <f>$B$1&amp;3</f>
        <v>I3</v>
      </c>
      <c r="I48" s="59" t="s">
        <v>21</v>
      </c>
      <c r="J48" s="60" t="str">
        <f>$B$1&amp;8</f>
        <v>I8</v>
      </c>
    </row>
    <row r="49" spans="1:10" ht="18">
      <c r="A49" s="47">
        <v>18</v>
      </c>
      <c r="B49" s="51" t="str">
        <f>VLOOKUP(H49,'Lista Zespołów'!$A$4:$E$99,3,FALSE)</f>
        <v>G-8 BIELANY 5</v>
      </c>
      <c r="C49" s="54" t="s">
        <v>21</v>
      </c>
      <c r="D49" s="51" t="str">
        <f>VLOOKUP(J49,'Lista Zespołów'!$A$4:$E$99,3,FALSE)</f>
        <v>VOLLEY RADZIEJOWICE 3</v>
      </c>
      <c r="F49" t="s">
        <v>22</v>
      </c>
      <c r="G49" s="47">
        <v>18</v>
      </c>
      <c r="H49" s="60" t="str">
        <f>$B$1&amp;4</f>
        <v>I4</v>
      </c>
      <c r="I49" s="59" t="s">
        <v>21</v>
      </c>
      <c r="J49" s="60" t="str">
        <f>$B$1&amp;2</f>
        <v>I2</v>
      </c>
    </row>
    <row r="50" spans="1:10" ht="18">
      <c r="A50" s="47">
        <v>19</v>
      </c>
      <c r="B50" s="51" t="str">
        <f>VLOOKUP(H50,'Lista Zespołów'!$A$4:$E$99,3,FALSE)</f>
        <v>UKS LESZNOWOLA 4</v>
      </c>
      <c r="C50" s="54" t="s">
        <v>21</v>
      </c>
      <c r="D50" s="51" t="str">
        <f>VLOOKUP(J50,'Lista Zespołów'!$A$4:$E$99,3,FALSE)</f>
        <v>UKS PIĄTKA 4</v>
      </c>
      <c r="F50" t="s">
        <v>22</v>
      </c>
      <c r="G50" s="47">
        <v>19</v>
      </c>
      <c r="H50" s="60" t="str">
        <f>$B$1&amp;5</f>
        <v>I5</v>
      </c>
      <c r="I50" s="59" t="s">
        <v>21</v>
      </c>
      <c r="J50" s="60" t="str">
        <f>$B$1&amp;1</f>
        <v>I1</v>
      </c>
    </row>
    <row r="51" spans="1:10" ht="18">
      <c r="A51" s="47">
        <v>20</v>
      </c>
      <c r="B51" s="51" t="str">
        <f>VLOOKUP(H51,'Lista Zespołów'!$A$4:$E$99,3,FALSE)</f>
        <v>G-8 BIELANY 6</v>
      </c>
      <c r="C51" s="85" t="s">
        <v>21</v>
      </c>
      <c r="D51" s="51" t="str">
        <f>VLOOKUP(J51,'Lista Zespołów'!$A$4:$E$99,3,FALSE)</f>
        <v>SETBALL WARSZAWA 2</v>
      </c>
      <c r="F51" t="s">
        <v>22</v>
      </c>
      <c r="G51" s="47">
        <v>20</v>
      </c>
      <c r="H51" s="60" t="str">
        <f>$B$1&amp;6</f>
        <v>I6</v>
      </c>
      <c r="I51" s="59" t="s">
        <v>21</v>
      </c>
      <c r="J51" s="60" t="str">
        <f>$B$1&amp;7</f>
        <v>I7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LEN ŻYRARDÓW 2</v>
      </c>
      <c r="C53" s="52" t="s">
        <v>21</v>
      </c>
      <c r="D53" s="51" t="str">
        <f>VLOOKUP(J53,'Lista Zespołów'!$A$4:$E$99,3,FALSE)</f>
        <v>SETBALL WARSZAWA 2</v>
      </c>
      <c r="F53" t="s">
        <v>22</v>
      </c>
      <c r="G53" s="47">
        <v>21</v>
      </c>
      <c r="H53" s="60" t="str">
        <f>$B$1&amp;8</f>
        <v>I8</v>
      </c>
      <c r="I53" s="59" t="s">
        <v>21</v>
      </c>
      <c r="J53" s="60" t="str">
        <f>$B$1&amp;7</f>
        <v>I7</v>
      </c>
    </row>
    <row r="54" spans="1:10" ht="18">
      <c r="A54" s="47">
        <v>22</v>
      </c>
      <c r="B54" s="51" t="str">
        <f>VLOOKUP(H54,'Lista Zespołów'!$A$4:$E$99,3,FALSE)</f>
        <v>UKS PIĄTKA 4</v>
      </c>
      <c r="C54" s="54" t="s">
        <v>21</v>
      </c>
      <c r="D54" s="51" t="str">
        <f>VLOOKUP(J54,'Lista Zespołów'!$A$4:$E$99,3,FALSE)</f>
        <v>G-8 BIELANY 6</v>
      </c>
      <c r="F54" t="s">
        <v>22</v>
      </c>
      <c r="G54" s="47">
        <v>22</v>
      </c>
      <c r="H54" s="60" t="str">
        <f>$B$1&amp;1</f>
        <v>I1</v>
      </c>
      <c r="I54" s="59" t="s">
        <v>21</v>
      </c>
      <c r="J54" s="60" t="str">
        <f>$B$1&amp;6</f>
        <v>I6</v>
      </c>
    </row>
    <row r="55" spans="1:10" ht="18">
      <c r="A55" s="47">
        <v>23</v>
      </c>
      <c r="B55" s="51" t="str">
        <f>VLOOKUP(H55,'Lista Zespołów'!$A$4:$E$99,3,FALSE)</f>
        <v>VOLLEY RADZIEJOWICE 3</v>
      </c>
      <c r="C55" s="54" t="s">
        <v>21</v>
      </c>
      <c r="D55" s="51" t="str">
        <f>VLOOKUP(J55,'Lista Zespołów'!$A$4:$E$99,3,FALSE)</f>
        <v>UKS LESZNOWOLA 4</v>
      </c>
      <c r="F55" t="s">
        <v>22</v>
      </c>
      <c r="G55" s="47">
        <v>23</v>
      </c>
      <c r="H55" s="60" t="str">
        <f>$B$1&amp;2</f>
        <v>I2</v>
      </c>
      <c r="I55" s="59" t="s">
        <v>21</v>
      </c>
      <c r="J55" s="60" t="str">
        <f>$B$1&amp;5</f>
        <v>I5</v>
      </c>
    </row>
    <row r="56" spans="1:10" ht="18">
      <c r="A56" s="47">
        <v>24</v>
      </c>
      <c r="B56" s="51" t="str">
        <f>VLOOKUP(H56,'Lista Zespołów'!$A$4:$E$99,3,FALSE)</f>
        <v>PIĄTKA WOŁOMIN 5</v>
      </c>
      <c r="C56" s="85" t="s">
        <v>21</v>
      </c>
      <c r="D56" s="51" t="str">
        <f>VLOOKUP(J56,'Lista Zespołów'!$A$4:$E$99,3,FALSE)</f>
        <v>G-8 BIELANY 5</v>
      </c>
      <c r="F56" t="s">
        <v>22</v>
      </c>
      <c r="G56" s="47">
        <v>24</v>
      </c>
      <c r="H56" s="60" t="str">
        <f>$B$1&amp;3</f>
        <v>I3</v>
      </c>
      <c r="I56" s="59" t="s">
        <v>21</v>
      </c>
      <c r="J56" s="60" t="str">
        <f>$B$1&amp;4</f>
        <v>I4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G-8 BIELANY 5</v>
      </c>
      <c r="C58" s="52" t="s">
        <v>21</v>
      </c>
      <c r="D58" s="51" t="str">
        <f>VLOOKUP(J58,'Lista Zespołów'!$A$4:$E$99,3,FALSE)</f>
        <v>LEN ŻYRARDÓW 2</v>
      </c>
      <c r="F58" t="s">
        <v>22</v>
      </c>
      <c r="G58" s="47">
        <v>25</v>
      </c>
      <c r="H58" s="60" t="str">
        <f>$B$1&amp;4</f>
        <v>I4</v>
      </c>
      <c r="I58" s="59" t="s">
        <v>21</v>
      </c>
      <c r="J58" s="60" t="str">
        <f>$B$1&amp;8</f>
        <v>I8</v>
      </c>
    </row>
    <row r="59" spans="1:10" ht="18">
      <c r="A59" s="47">
        <v>26</v>
      </c>
      <c r="B59" s="51" t="str">
        <f>VLOOKUP(H59,'Lista Zespołów'!$A$4:$E$99,3,FALSE)</f>
        <v>UKS LESZNOWOLA 4</v>
      </c>
      <c r="C59" s="54" t="s">
        <v>21</v>
      </c>
      <c r="D59" s="51" t="str">
        <f>VLOOKUP(J59,'Lista Zespołów'!$A$4:$E$99,3,FALSE)</f>
        <v>PIĄTKA WOŁOMIN 5</v>
      </c>
      <c r="F59" t="s">
        <v>22</v>
      </c>
      <c r="G59" s="47">
        <v>26</v>
      </c>
      <c r="H59" s="60" t="str">
        <f>$B$1&amp;5</f>
        <v>I5</v>
      </c>
      <c r="I59" s="59" t="s">
        <v>21</v>
      </c>
      <c r="J59" s="60" t="str">
        <f>$B$1&amp;3</f>
        <v>I3</v>
      </c>
    </row>
    <row r="60" spans="1:10" ht="18">
      <c r="A60" s="47">
        <v>27</v>
      </c>
      <c r="B60" s="51" t="str">
        <f>VLOOKUP(H60,'Lista Zespołów'!$A$4:$E$99,3,FALSE)</f>
        <v>G-8 BIELANY 6</v>
      </c>
      <c r="C60" s="54" t="s">
        <v>21</v>
      </c>
      <c r="D60" s="51" t="str">
        <f>VLOOKUP(J60,'Lista Zespołów'!$A$4:$E$99,3,FALSE)</f>
        <v>VOLLEY RADZIEJOWICE 3</v>
      </c>
      <c r="F60" t="s">
        <v>22</v>
      </c>
      <c r="G60" s="47">
        <v>27</v>
      </c>
      <c r="H60" s="60" t="str">
        <f>$B$1&amp;6</f>
        <v>I6</v>
      </c>
      <c r="I60" s="59" t="s">
        <v>21</v>
      </c>
      <c r="J60" s="60" t="str">
        <f>$B$1&amp;2</f>
        <v>I2</v>
      </c>
    </row>
    <row r="61" spans="1:10" ht="18">
      <c r="A61" s="47">
        <v>28</v>
      </c>
      <c r="B61" s="51" t="str">
        <f>VLOOKUP(H61,'Lista Zespołów'!$A$4:$E$99,3,FALSE)</f>
        <v>SETBALL WARSZAWA 2</v>
      </c>
      <c r="C61" s="85" t="s">
        <v>21</v>
      </c>
      <c r="D61" s="51" t="str">
        <f>VLOOKUP(J61,'Lista Zespołów'!$A$4:$E$99,3,FALSE)</f>
        <v>UKS PIĄTKA 4</v>
      </c>
      <c r="F61" t="s">
        <v>22</v>
      </c>
      <c r="G61" s="47">
        <v>28</v>
      </c>
      <c r="H61" s="60" t="str">
        <f>$B$1&amp;7</f>
        <v>I7</v>
      </c>
      <c r="I61" s="59" t="s">
        <v>21</v>
      </c>
      <c r="J61" s="60" t="str">
        <f>$B$1&amp;1</f>
        <v>I1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Tomasz Pałczak</cp:lastModifiedBy>
  <cp:lastPrinted>2017-04-01T13:45:30Z</cp:lastPrinted>
  <dcterms:created xsi:type="dcterms:W3CDTF">2015-01-29T08:59:49Z</dcterms:created>
  <dcterms:modified xsi:type="dcterms:W3CDTF">2024-03-23T20:28:00Z</dcterms:modified>
  <cp:category/>
  <cp:version/>
  <cp:contentType/>
  <cp:contentStatus/>
</cp:coreProperties>
</file>