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18"/>
  <workbookPr codeName="Ten_skoroszyt" defaultThemeVersion="124226"/>
  <bookViews>
    <workbookView xWindow="65428" yWindow="65428" windowWidth="23256" windowHeight="12456" firstSheet="1" activeTab="2"/>
  </bookViews>
  <sheets>
    <sheet name="Lista Zespołów" sheetId="1" r:id="rId1"/>
    <sheet name="Grupa A" sheetId="2" r:id="rId2"/>
    <sheet name="Grupa B" sheetId="17" r:id="rId3"/>
  </sheets>
  <definedNames>
    <definedName name="D">'Lista Zespołów'!$A$4:$E$75</definedName>
    <definedName name="CRITERIA" localSheetId="1">'Grupa A'!$B$1:$B$1</definedName>
    <definedName name="CRITERIA" localSheetId="2">'Grupa B'!$B$1:$B$1</definedName>
    <definedName name="_xlnm.Print_Area" localSheetId="1">'Grupa A'!$A$1:$P$21</definedName>
    <definedName name="_xlnm.Print_Area" localSheetId="2">'Grupa B'!$A$1:$P$21</definedName>
    <definedName name="EXTRACT" localSheetId="1">'Grupa A'!$B$4</definedName>
    <definedName name="EXTRACT" localSheetId="2">'Grupa B'!$B$4</definedName>
    <definedName name="_xlnm.Print_Titles" localSheetId="1">'Grupa A'!$1:$1</definedName>
    <definedName name="_xlnm.Print_Titles" localSheetId="2">'Grupa B'!$1:$1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<sst xmlns="http://schemas.openxmlformats.org/spreadsheetml/2006/main" count="238" uniqueCount="46">
  <si>
    <t>Symbol</t>
  </si>
  <si>
    <t>Lp.</t>
  </si>
  <si>
    <t>Nazwa Zespołu</t>
  </si>
  <si>
    <t>Grupa</t>
  </si>
  <si>
    <t>Numer w grupie</t>
  </si>
  <si>
    <t>Obecność</t>
  </si>
  <si>
    <t>Karta zgłoszeniowa</t>
  </si>
  <si>
    <t>METRO WARSZAWA 1</t>
  </si>
  <si>
    <t>A</t>
  </si>
  <si>
    <t>DĘBINA NIEPORĘT 2</t>
  </si>
  <si>
    <t>MDK WARSZWA 1</t>
  </si>
  <si>
    <t>RCS RADOM 1</t>
  </si>
  <si>
    <t>OLIMP OSTROŁĘKA 1</t>
  </si>
  <si>
    <t>METRO WARSZAWA 2</t>
  </si>
  <si>
    <t>TRÓJKA KOBYLKA 1</t>
  </si>
  <si>
    <t>B</t>
  </si>
  <si>
    <t>DĘBINA NIEPORĘT 1</t>
  </si>
  <si>
    <t>WRZOS MIĘDZYBORÓW 1</t>
  </si>
  <si>
    <t>MOS WOLA 1</t>
  </si>
  <si>
    <t>ISKRA WARSZAWA 1</t>
  </si>
  <si>
    <t>MOS WOLA 2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</si>
  <si>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</si>
  <si>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</si>
  <si>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</si>
  <si>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</si>
  <si>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</si>
  <si>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</si>
  <si>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</si>
  <si>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</si>
  <si>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</si>
  <si>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</si>
  <si>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nieobecni</t>
  </si>
  <si>
    <t>Punktów za wygraną</t>
  </si>
  <si>
    <t>Punktów za przegraną</t>
  </si>
  <si>
    <t>Nr</t>
  </si>
  <si>
    <t>Pkt.</t>
  </si>
  <si>
    <t>Zwy</t>
  </si>
  <si>
    <t>Por</t>
  </si>
  <si>
    <t>Meczów</t>
  </si>
  <si>
    <t>Pkt. wyg.</t>
  </si>
  <si>
    <t>Pkt. str.</t>
  </si>
  <si>
    <t>Stos. pkt.</t>
  </si>
  <si>
    <t>UWAGA: Wyniki wpisujemy tylko w białych i szarych kratkach.</t>
  </si>
  <si>
    <t>XX</t>
  </si>
  <si>
    <t>*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</si>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</sst>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7"/>
      <color theme="1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5" fillId="0" borderId="11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0" fillId="0" borderId="20" xfId="0" applyBorder="1"/>
    <xf numFmtId="0" fontId="5" fillId="0" borderId="20" xfId="0" applyFont="1" applyBorder="1" quotePrefix="1"/>
    <xf numFmtId="0" fontId="26" fillId="0" borderId="21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23" fillId="6" borderId="23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vertical="center" wrapText="1"/>
    </xf>
    <xf numFmtId="0" fontId="0" fillId="7" borderId="5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="55" zoomScaleNormal="55" workbookViewId="0" topLeftCell="B1">
      <selection activeCell="C10" sqref="C10:C15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5" ht="26.45" thickBot="1">
      <c r="A4" s="6" t="str">
        <f>'Lista Zespołów'!$D4&amp;'Lista Zespołów'!$E4</f>
        <v>A1</v>
      </c>
      <c r="B4" s="5">
        <v>1</v>
      </c>
      <c r="C4" s="79" t="s">
        <v>7</v>
      </c>
      <c r="D4" s="6" t="s">
        <v>8</v>
      </c>
      <c r="E4" s="6">
        <v>1</v>
      </c>
    </row>
    <row r="5" spans="1:5" ht="26.45" thickBot="1">
      <c r="A5" s="6" t="str">
        <f>'Lista Zespołów'!$D5&amp;'Lista Zespołów'!$E5</f>
        <v>A2</v>
      </c>
      <c r="B5" s="5">
        <v>2</v>
      </c>
      <c r="C5" s="80" t="s">
        <v>9</v>
      </c>
      <c r="D5" s="6" t="s">
        <v>8</v>
      </c>
      <c r="E5" s="6">
        <v>2</v>
      </c>
    </row>
    <row r="6" spans="1:5" ht="26.45" thickBot="1">
      <c r="A6" s="6" t="str">
        <f>'Lista Zespołów'!$D6&amp;'Lista Zespołów'!$E6</f>
        <v>A3</v>
      </c>
      <c r="B6" s="5">
        <v>3</v>
      </c>
      <c r="C6" s="80" t="s">
        <v>10</v>
      </c>
      <c r="D6" s="6" t="s">
        <v>8</v>
      </c>
      <c r="E6" s="6">
        <v>3</v>
      </c>
    </row>
    <row r="7" spans="1:5" ht="26.45" thickBot="1">
      <c r="A7" s="6" t="str">
        <f>'Lista Zespołów'!$D7&amp;'Lista Zespołów'!$E7</f>
        <v>A4</v>
      </c>
      <c r="B7" s="5">
        <v>4</v>
      </c>
      <c r="C7" s="80" t="s">
        <v>11</v>
      </c>
      <c r="D7" s="6" t="s">
        <v>8</v>
      </c>
      <c r="E7" s="6">
        <v>4</v>
      </c>
    </row>
    <row r="8" spans="1:5" ht="26.45" thickBot="1">
      <c r="A8" s="6" t="str">
        <f>'Lista Zespołów'!$D8&amp;'Lista Zespołów'!$E8</f>
        <v>A5</v>
      </c>
      <c r="B8" s="5">
        <v>5</v>
      </c>
      <c r="C8" s="80" t="s">
        <v>12</v>
      </c>
      <c r="D8" s="6" t="s">
        <v>8</v>
      </c>
      <c r="E8" s="6">
        <v>5</v>
      </c>
    </row>
    <row r="9" spans="1:7" ht="26.45" thickBot="1">
      <c r="A9" s="6" t="str">
        <f>'Lista Zespołów'!$D9&amp;'Lista Zespołów'!$E9</f>
        <v>A6</v>
      </c>
      <c r="B9" s="64">
        <v>6</v>
      </c>
      <c r="C9" s="80" t="s">
        <v>13</v>
      </c>
      <c r="D9" s="65" t="s">
        <v>8</v>
      </c>
      <c r="E9" s="65">
        <v>6</v>
      </c>
      <c r="F9" s="77"/>
      <c r="G9" s="77"/>
    </row>
    <row r="10" spans="1:5" ht="26.45" thickBot="1">
      <c r="A10" s="6" t="str">
        <f>'Lista Zespołów'!$D10&amp;'Lista Zespołów'!$E10</f>
        <v>B1</v>
      </c>
      <c r="B10" s="5">
        <v>7</v>
      </c>
      <c r="C10" s="79" t="s">
        <v>14</v>
      </c>
      <c r="D10" s="6" t="s">
        <v>15</v>
      </c>
      <c r="E10" s="6">
        <v>1</v>
      </c>
    </row>
    <row r="11" spans="1:5" ht="26.45" thickBot="1">
      <c r="A11" s="6" t="str">
        <f>'Lista Zespołów'!$D11&amp;'Lista Zespołów'!$E11</f>
        <v>B2</v>
      </c>
      <c r="B11" s="5">
        <v>8</v>
      </c>
      <c r="C11" s="80" t="s">
        <v>16</v>
      </c>
      <c r="D11" s="6" t="s">
        <v>15</v>
      </c>
      <c r="E11" s="6">
        <v>2</v>
      </c>
    </row>
    <row r="12" spans="1:5" ht="26.45" thickBot="1">
      <c r="A12" s="6" t="str">
        <f>'Lista Zespołów'!$D12&amp;'Lista Zespołów'!$E12</f>
        <v>B3</v>
      </c>
      <c r="B12" s="5">
        <v>9</v>
      </c>
      <c r="C12" s="80" t="s">
        <v>17</v>
      </c>
      <c r="D12" s="6" t="s">
        <v>15</v>
      </c>
      <c r="E12" s="6">
        <v>3</v>
      </c>
    </row>
    <row r="13" spans="1:5" ht="26.45" thickBot="1">
      <c r="A13" s="6" t="str">
        <f>'Lista Zespołów'!$D13&amp;'Lista Zespołów'!$E13</f>
        <v>B4</v>
      </c>
      <c r="B13" s="5">
        <v>10</v>
      </c>
      <c r="C13" s="80" t="s">
        <v>18</v>
      </c>
      <c r="D13" s="6" t="s">
        <v>15</v>
      </c>
      <c r="E13" s="6">
        <v>4</v>
      </c>
    </row>
    <row r="14" spans="1:5" ht="26.45" thickBot="1">
      <c r="A14" s="6" t="str">
        <f>'Lista Zespołów'!$D14&amp;'Lista Zespołów'!$E14</f>
        <v>B5</v>
      </c>
      <c r="B14" s="5">
        <v>11</v>
      </c>
      <c r="C14" s="80" t="s">
        <v>19</v>
      </c>
      <c r="D14" s="6" t="s">
        <v>15</v>
      </c>
      <c r="E14" s="6">
        <v>5</v>
      </c>
    </row>
    <row r="15" spans="1:7" ht="26.45" thickBot="1">
      <c r="A15" s="6" t="str">
        <f>'Lista Zespołów'!$D15&amp;'Lista Zespołów'!$E15</f>
        <v>B6</v>
      </c>
      <c r="B15" s="64">
        <v>12</v>
      </c>
      <c r="C15" s="80" t="s">
        <v>20</v>
      </c>
      <c r="D15" s="65" t="s">
        <v>15</v>
      </c>
      <c r="E15" s="65">
        <v>6</v>
      </c>
      <c r="F15" s="77"/>
      <c r="G15" s="77"/>
    </row>
    <row r="16" spans="1:5" ht="25.9">
      <c r="A16" s="6" t="str">
        <f>'Lista Zespołów'!$D16&amp;'Lista Zespołów'!$E16</f>
        <v>C1</v>
      </c>
      <c r="B16" s="5">
        <v>13</v>
      </c>
      <c r="C16" s="5"/>
      <c r="D16" s="6" t="s">
        <v>21</v>
      </c>
      <c r="E16" s="6">
        <v>1</v>
      </c>
    </row>
    <row r="17" spans="1:5" ht="25.9">
      <c r="A17" s="6" t="str">
        <f>'Lista Zespołów'!$D17&amp;'Lista Zespołów'!$E17</f>
        <v>C2</v>
      </c>
      <c r="B17" s="5">
        <v>14</v>
      </c>
      <c r="C17" s="5"/>
      <c r="D17" s="6" t="s">
        <v>21</v>
      </c>
      <c r="E17" s="6">
        <v>2</v>
      </c>
    </row>
    <row r="18" spans="1:5" ht="25.9">
      <c r="A18" s="6" t="str">
        <f>'Lista Zespołów'!$D18&amp;'Lista Zespołów'!$E18</f>
        <v>C3</v>
      </c>
      <c r="B18" s="5">
        <v>15</v>
      </c>
      <c r="C18" s="5"/>
      <c r="D18" s="6" t="s">
        <v>21</v>
      </c>
      <c r="E18" s="6">
        <v>3</v>
      </c>
    </row>
    <row r="19" spans="1:5" ht="25.9">
      <c r="A19" s="6" t="str">
        <f>'Lista Zespołów'!$D19&amp;'Lista Zespołów'!$E19</f>
        <v>C4</v>
      </c>
      <c r="B19" s="5">
        <v>16</v>
      </c>
      <c r="C19" s="5"/>
      <c r="D19" s="6" t="s">
        <v>21</v>
      </c>
      <c r="E19" s="6">
        <v>4</v>
      </c>
    </row>
    <row r="20" spans="1:5" ht="25.9">
      <c r="A20" s="6" t="str">
        <f>'Lista Zespołów'!$D20&amp;'Lista Zespołów'!$E20</f>
        <v>C5</v>
      </c>
      <c r="B20" s="5">
        <v>17</v>
      </c>
      <c r="C20" s="5"/>
      <c r="D20" s="6" t="s">
        <v>21</v>
      </c>
      <c r="E20" s="6">
        <v>5</v>
      </c>
    </row>
    <row r="21" spans="1:7" ht="25.9">
      <c r="A21" s="6" t="str">
        <f>'Lista Zespołów'!$D21&amp;'Lista Zespołów'!$E21</f>
        <v>C6</v>
      </c>
      <c r="B21" s="64">
        <v>18</v>
      </c>
      <c r="C21" s="78"/>
      <c r="D21" s="65" t="s">
        <v>21</v>
      </c>
      <c r="E21" s="65">
        <v>6</v>
      </c>
      <c r="F21" s="77"/>
      <c r="G21" s="77"/>
    </row>
    <row r="22" spans="1:5" ht="25.9">
      <c r="A22" s="6" t="str">
        <f>'Lista Zespołów'!$D22&amp;'Lista Zespołów'!$E22</f>
        <v>D1</v>
      </c>
      <c r="B22" s="5">
        <v>19</v>
      </c>
      <c r="C22" s="5"/>
      <c r="D22" s="6" t="s">
        <v>22</v>
      </c>
      <c r="E22" s="6">
        <v>1</v>
      </c>
    </row>
    <row r="23" spans="1:5" ht="25.9">
      <c r="A23" s="6" t="str">
        <f>'Lista Zespołów'!$D23&amp;'Lista Zespołów'!$E23</f>
        <v>D2</v>
      </c>
      <c r="B23" s="5">
        <v>20</v>
      </c>
      <c r="C23" s="5"/>
      <c r="D23" s="6" t="s">
        <v>22</v>
      </c>
      <c r="E23" s="6">
        <v>2</v>
      </c>
    </row>
    <row r="24" spans="1:5" ht="25.9">
      <c r="A24" s="6" t="str">
        <f>'Lista Zespołów'!$D24&amp;'Lista Zespołów'!$E24</f>
        <v>D3</v>
      </c>
      <c r="B24" s="5">
        <v>21</v>
      </c>
      <c r="C24" s="5"/>
      <c r="D24" s="6" t="s">
        <v>22</v>
      </c>
      <c r="E24" s="6">
        <v>3</v>
      </c>
    </row>
    <row r="25" spans="1:5" ht="25.9">
      <c r="A25" s="6" t="str">
        <f>'Lista Zespołów'!$D25&amp;'Lista Zespołów'!$E25</f>
        <v>D4</v>
      </c>
      <c r="B25" s="5">
        <v>22</v>
      </c>
      <c r="C25" s="5"/>
      <c r="D25" s="6" t="s">
        <v>22</v>
      </c>
      <c r="E25" s="6">
        <v>4</v>
      </c>
    </row>
    <row r="26" spans="1:5" ht="25.9">
      <c r="A26" s="6" t="str">
        <f>'Lista Zespołów'!$D26&amp;'Lista Zespołów'!$E26</f>
        <v>D5</v>
      </c>
      <c r="B26" s="5">
        <v>23</v>
      </c>
      <c r="C26" s="5"/>
      <c r="D26" s="6" t="s">
        <v>22</v>
      </c>
      <c r="E26" s="6">
        <v>5</v>
      </c>
    </row>
    <row r="27" spans="1:7" ht="25.9">
      <c r="A27" s="6" t="str">
        <f>'Lista Zespołów'!$D27&amp;'Lista Zespołów'!$E27</f>
        <v>D6</v>
      </c>
      <c r="B27" s="64">
        <v>24</v>
      </c>
      <c r="C27" s="78"/>
      <c r="D27" s="65" t="s">
        <v>22</v>
      </c>
      <c r="E27" s="65">
        <v>6</v>
      </c>
      <c r="F27" s="77"/>
      <c r="G27" s="77"/>
    </row>
    <row r="28" spans="1:5" ht="25.9">
      <c r="A28" s="6" t="str">
        <f>'Lista Zespołów'!$D28&amp;'Lista Zespołów'!$E28</f>
        <v>E1</v>
      </c>
      <c r="B28" s="5">
        <v>25</v>
      </c>
      <c r="C28" s="5"/>
      <c r="D28" s="6" t="s">
        <v>23</v>
      </c>
      <c r="E28" s="6">
        <v>1</v>
      </c>
    </row>
    <row r="29" spans="1:5" ht="25.9">
      <c r="A29" s="6" t="str">
        <f>'Lista Zespołów'!$D29&amp;'Lista Zespołów'!$E29</f>
        <v>E2</v>
      </c>
      <c r="B29" s="5">
        <v>26</v>
      </c>
      <c r="C29" s="5"/>
      <c r="D29" s="6" t="s">
        <v>23</v>
      </c>
      <c r="E29" s="6">
        <v>2</v>
      </c>
    </row>
    <row r="30" spans="1:5" ht="25.9">
      <c r="A30" s="6" t="str">
        <f>'Lista Zespołów'!$D30&amp;'Lista Zespołów'!$E30</f>
        <v>E3</v>
      </c>
      <c r="B30" s="5">
        <v>27</v>
      </c>
      <c r="C30" s="5"/>
      <c r="D30" s="6" t="s">
        <v>23</v>
      </c>
      <c r="E30" s="6">
        <v>3</v>
      </c>
    </row>
    <row r="31" spans="1:5" ht="25.9">
      <c r="A31" s="6" t="str">
        <f>'Lista Zespołów'!$D31&amp;'Lista Zespołów'!$E31</f>
        <v>E4</v>
      </c>
      <c r="B31" s="5">
        <v>28</v>
      </c>
      <c r="C31" s="5"/>
      <c r="D31" s="6" t="s">
        <v>23</v>
      </c>
      <c r="E31" s="6">
        <v>4</v>
      </c>
    </row>
    <row r="32" spans="1:5" ht="25.9">
      <c r="A32" s="6" t="str">
        <f>'Lista Zespołów'!$D32&amp;'Lista Zespołów'!$E32</f>
        <v>E5</v>
      </c>
      <c r="B32" s="5">
        <v>29</v>
      </c>
      <c r="C32" s="5"/>
      <c r="D32" s="6" t="s">
        <v>23</v>
      </c>
      <c r="E32" s="6">
        <v>5</v>
      </c>
    </row>
    <row r="33" spans="1:7" ht="25.9">
      <c r="A33" s="6" t="str">
        <f>'Lista Zespołów'!$D33&amp;'Lista Zespołów'!$E33</f>
        <v>E6</v>
      </c>
      <c r="B33" s="64">
        <v>30</v>
      </c>
      <c r="C33" s="78"/>
      <c r="D33" s="65" t="s">
        <v>23</v>
      </c>
      <c r="E33" s="65">
        <v>6</v>
      </c>
      <c r="F33" s="77"/>
      <c r="G33" s="77"/>
    </row>
    <row r="34" spans="1:5" ht="25.9">
      <c r="A34" s="6" t="str">
        <f>'Lista Zespołów'!$D34&amp;'Lista Zespołów'!$E34</f>
        <v>F1</v>
      </c>
      <c r="B34" s="5">
        <v>31</v>
      </c>
      <c r="C34" s="5"/>
      <c r="D34" s="6" t="s">
        <v>24</v>
      </c>
      <c r="E34" s="6">
        <v>1</v>
      </c>
    </row>
    <row r="35" spans="1:5" ht="25.9">
      <c r="A35" s="6" t="str">
        <f>'Lista Zespołów'!$D35&amp;'Lista Zespołów'!$E35</f>
        <v>F2</v>
      </c>
      <c r="B35" s="5">
        <v>32</v>
      </c>
      <c r="C35" s="5"/>
      <c r="D35" s="6" t="s">
        <v>24</v>
      </c>
      <c r="E35" s="6">
        <v>2</v>
      </c>
    </row>
    <row r="36" spans="1:5" ht="25.9">
      <c r="A36" s="6" t="str">
        <f>'Lista Zespołów'!$D36&amp;'Lista Zespołów'!$E36</f>
        <v>F3</v>
      </c>
      <c r="B36" s="5">
        <v>33</v>
      </c>
      <c r="C36" s="5"/>
      <c r="D36" s="6" t="s">
        <v>24</v>
      </c>
      <c r="E36" s="6">
        <v>3</v>
      </c>
    </row>
    <row r="37" spans="1:5" ht="25.9">
      <c r="A37" s="6" t="str">
        <f>'Lista Zespołów'!$D37&amp;'Lista Zespołów'!$E37</f>
        <v>F4</v>
      </c>
      <c r="B37" s="5">
        <v>34</v>
      </c>
      <c r="C37" s="5"/>
      <c r="D37" s="6" t="s">
        <v>24</v>
      </c>
      <c r="E37" s="6">
        <v>4</v>
      </c>
    </row>
    <row r="38" spans="1:5" ht="25.9">
      <c r="A38" s="6" t="str">
        <f>'Lista Zespołów'!$D38&amp;'Lista Zespołów'!$E38</f>
        <v>F5</v>
      </c>
      <c r="B38" s="5">
        <v>35</v>
      </c>
      <c r="C38" s="5"/>
      <c r="D38" s="6" t="s">
        <v>24</v>
      </c>
      <c r="E38" s="6">
        <v>5</v>
      </c>
    </row>
    <row r="39" spans="1:7" ht="25.9">
      <c r="A39" s="6" t="str">
        <f>'Lista Zespołów'!$D39&amp;'Lista Zespołów'!$E39</f>
        <v>F6</v>
      </c>
      <c r="B39" s="64">
        <v>36</v>
      </c>
      <c r="C39" s="64"/>
      <c r="D39" s="65" t="s">
        <v>24</v>
      </c>
      <c r="E39" s="65">
        <v>6</v>
      </c>
      <c r="F39" s="77"/>
      <c r="G39" s="77"/>
    </row>
    <row r="40" spans="1:5" ht="25.9">
      <c r="A40" s="6" t="str">
        <f>'Lista Zespołów'!$D40&amp;'Lista Zespołów'!$E40</f>
        <v>G1</v>
      </c>
      <c r="B40" s="5">
        <v>37</v>
      </c>
      <c r="C40" s="5"/>
      <c r="D40" s="6" t="s">
        <v>25</v>
      </c>
      <c r="E40" s="6">
        <v>1</v>
      </c>
    </row>
    <row r="41" spans="1:5" ht="25.9">
      <c r="A41" s="6" t="str">
        <f>'Lista Zespołów'!$D41&amp;'Lista Zespołów'!$E41</f>
        <v>G2</v>
      </c>
      <c r="B41" s="5">
        <v>38</v>
      </c>
      <c r="C41" s="5"/>
      <c r="D41" s="6" t="s">
        <v>25</v>
      </c>
      <c r="E41" s="6">
        <v>2</v>
      </c>
    </row>
    <row r="42" spans="1:5" ht="25.9">
      <c r="A42" s="6" t="str">
        <f>'Lista Zespołów'!$D42&amp;'Lista Zespołów'!$E42</f>
        <v>G3</v>
      </c>
      <c r="B42" s="5">
        <v>39</v>
      </c>
      <c r="C42" s="72"/>
      <c r="D42" s="6" t="s">
        <v>25</v>
      </c>
      <c r="E42" s="6">
        <v>3</v>
      </c>
    </row>
    <row r="43" spans="1:5" ht="25.9">
      <c r="A43" s="6" t="str">
        <f>'Lista Zespołów'!$D43&amp;'Lista Zespołów'!$E43</f>
        <v>G4</v>
      </c>
      <c r="B43" s="5">
        <v>40</v>
      </c>
      <c r="C43" s="72"/>
      <c r="D43" s="6" t="s">
        <v>25</v>
      </c>
      <c r="E43" s="6">
        <v>4</v>
      </c>
    </row>
    <row r="44" spans="1:5" ht="25.9">
      <c r="A44" s="6" t="str">
        <f>'Lista Zespołów'!$D44&amp;'Lista Zespołów'!$E44</f>
        <v>G5</v>
      </c>
      <c r="B44" s="5">
        <v>41</v>
      </c>
      <c r="C44" s="5"/>
      <c r="D44" s="6" t="s">
        <v>25</v>
      </c>
      <c r="E44" s="6">
        <v>5</v>
      </c>
    </row>
    <row r="45" spans="1:7" ht="25.9">
      <c r="A45" s="6" t="str">
        <f>'Lista Zespołów'!$D45&amp;'Lista Zespołów'!$E45</f>
        <v>G6</v>
      </c>
      <c r="B45" s="64">
        <v>42</v>
      </c>
      <c r="C45" s="64"/>
      <c r="D45" s="65" t="s">
        <v>25</v>
      </c>
      <c r="E45" s="65">
        <v>6</v>
      </c>
      <c r="F45" s="77"/>
      <c r="G45" s="77"/>
    </row>
    <row r="46" spans="1:5" ht="25.9">
      <c r="A46" s="6" t="str">
        <f>'Lista Zespołów'!$D46&amp;'Lista Zespołów'!$E46</f>
        <v>H1</v>
      </c>
      <c r="B46" s="5">
        <v>43</v>
      </c>
      <c r="C46" s="5"/>
      <c r="D46" s="6" t="s">
        <v>26</v>
      </c>
      <c r="E46" s="6">
        <v>1</v>
      </c>
    </row>
    <row r="47" spans="1:5" ht="25.9">
      <c r="A47" s="6" t="str">
        <f>'Lista Zespołów'!$D47&amp;'Lista Zespołów'!$E47</f>
        <v>H2</v>
      </c>
      <c r="B47" s="5">
        <v>44</v>
      </c>
      <c r="C47" s="5"/>
      <c r="D47" s="6" t="s">
        <v>26</v>
      </c>
      <c r="E47" s="6">
        <v>2</v>
      </c>
    </row>
    <row r="48" spans="1:5" ht="25.9">
      <c r="A48" s="6" t="str">
        <f>'Lista Zespołów'!$D48&amp;'Lista Zespołów'!$E48</f>
        <v>H3</v>
      </c>
      <c r="B48" s="5">
        <v>45</v>
      </c>
      <c r="C48" s="5"/>
      <c r="D48" s="6" t="s">
        <v>26</v>
      </c>
      <c r="E48" s="6">
        <v>3</v>
      </c>
    </row>
    <row r="49" spans="1:5" ht="25.9">
      <c r="A49" s="6" t="str">
        <f>'Lista Zespołów'!$D49&amp;'Lista Zespołów'!$E49</f>
        <v>H4</v>
      </c>
      <c r="B49" s="5">
        <v>46</v>
      </c>
      <c r="C49" s="5"/>
      <c r="D49" s="6" t="s">
        <v>26</v>
      </c>
      <c r="E49" s="6">
        <v>4</v>
      </c>
    </row>
    <row r="50" spans="1:5" ht="25.9">
      <c r="A50" s="6" t="str">
        <f>'Lista Zespołów'!$D50&amp;'Lista Zespołów'!$E50</f>
        <v>H5</v>
      </c>
      <c r="B50" s="5">
        <v>47</v>
      </c>
      <c r="C50" s="5"/>
      <c r="D50" s="6" t="s">
        <v>26</v>
      </c>
      <c r="E50" s="6">
        <v>5</v>
      </c>
    </row>
    <row r="51" spans="1:7" ht="25.9">
      <c r="A51" s="6" t="str">
        <f>'Lista Zespołów'!$D51&amp;'Lista Zespołów'!$E51</f>
        <v>H6</v>
      </c>
      <c r="B51" s="64">
        <v>48</v>
      </c>
      <c r="C51" s="64"/>
      <c r="D51" s="65" t="s">
        <v>26</v>
      </c>
      <c r="E51" s="65">
        <v>6</v>
      </c>
      <c r="F51" s="77"/>
      <c r="G51" s="77"/>
    </row>
    <row r="52" spans="1:5" ht="25.9">
      <c r="A52" s="6" t="str">
        <f>'Lista Zespołów'!$D52&amp;'Lista Zespołów'!$E52</f>
        <v>I1</v>
      </c>
      <c r="B52" s="5">
        <v>49</v>
      </c>
      <c r="C52" s="5"/>
      <c r="D52" s="6" t="s">
        <v>27</v>
      </c>
      <c r="E52" s="6">
        <v>1</v>
      </c>
    </row>
    <row r="53" spans="1:5" ht="25.9">
      <c r="A53" s="6" t="str">
        <f>'Lista Zespołów'!$D53&amp;'Lista Zespołów'!$E53</f>
        <v>I2</v>
      </c>
      <c r="B53" s="5">
        <v>50</v>
      </c>
      <c r="C53" s="5"/>
      <c r="D53" s="6" t="s">
        <v>27</v>
      </c>
      <c r="E53" s="6">
        <v>2</v>
      </c>
    </row>
    <row r="54" spans="1:5" ht="25.9">
      <c r="A54" s="6" t="str">
        <f>'Lista Zespołów'!$D54&amp;'Lista Zespołów'!$E54</f>
        <v>I3</v>
      </c>
      <c r="B54" s="5">
        <v>51</v>
      </c>
      <c r="C54" s="5"/>
      <c r="D54" s="6" t="s">
        <v>27</v>
      </c>
      <c r="E54" s="6">
        <v>3</v>
      </c>
    </row>
    <row r="55" spans="1:5" ht="25.9">
      <c r="A55" s="6" t="str">
        <f>'Lista Zespołów'!$D55&amp;'Lista Zespołów'!$E55</f>
        <v>I4</v>
      </c>
      <c r="B55" s="5">
        <v>52</v>
      </c>
      <c r="C55" s="72"/>
      <c r="D55" s="6" t="s">
        <v>27</v>
      </c>
      <c r="E55" s="6">
        <v>4</v>
      </c>
    </row>
    <row r="56" spans="1:5" ht="25.9">
      <c r="A56" s="6" t="str">
        <f>'Lista Zespołów'!$D56&amp;'Lista Zespołów'!$E56</f>
        <v>I5</v>
      </c>
      <c r="B56" s="5">
        <v>53</v>
      </c>
      <c r="C56" s="72"/>
      <c r="D56" s="6" t="s">
        <v>27</v>
      </c>
      <c r="E56" s="6">
        <v>5</v>
      </c>
    </row>
    <row r="57" spans="1:7" ht="25.9">
      <c r="A57" s="6" t="str">
        <f>'Lista Zespołów'!$D57&amp;'Lista Zespołów'!$E57</f>
        <v>I6</v>
      </c>
      <c r="B57" s="64">
        <v>54</v>
      </c>
      <c r="C57" s="64"/>
      <c r="D57" s="65" t="s">
        <v>27</v>
      </c>
      <c r="E57" s="65">
        <v>6</v>
      </c>
      <c r="F57" s="77"/>
      <c r="G57" s="77"/>
    </row>
    <row r="58" spans="1:5" ht="25.9">
      <c r="A58" s="6" t="str">
        <f>'Lista Zespołów'!$D58&amp;'Lista Zespołów'!$E58</f>
        <v>J1</v>
      </c>
      <c r="B58" s="5">
        <v>55</v>
      </c>
      <c r="C58" s="5"/>
      <c r="D58" s="6" t="s">
        <v>28</v>
      </c>
      <c r="E58" s="6">
        <v>1</v>
      </c>
    </row>
    <row r="59" spans="1:5" ht="25.9">
      <c r="A59" s="6" t="str">
        <f>'Lista Zespołów'!$D59&amp;'Lista Zespołów'!$E59</f>
        <v>J2</v>
      </c>
      <c r="B59" s="5">
        <v>56</v>
      </c>
      <c r="C59" s="5"/>
      <c r="D59" s="6" t="s">
        <v>28</v>
      </c>
      <c r="E59" s="6">
        <v>2</v>
      </c>
    </row>
    <row r="60" spans="1:5" ht="25.9">
      <c r="A60" s="6" t="str">
        <f>'Lista Zespołów'!$D60&amp;'Lista Zespołów'!$E60</f>
        <v>J3</v>
      </c>
      <c r="B60" s="5">
        <v>57</v>
      </c>
      <c r="C60" s="5"/>
      <c r="D60" s="6" t="s">
        <v>28</v>
      </c>
      <c r="E60" s="6">
        <v>3</v>
      </c>
    </row>
    <row r="61" spans="1:5" ht="25.9">
      <c r="A61" s="6" t="str">
        <f>'Lista Zespołów'!$D61&amp;'Lista Zespołów'!$E61</f>
        <v>J4</v>
      </c>
      <c r="B61" s="5">
        <v>58</v>
      </c>
      <c r="C61" s="72"/>
      <c r="D61" s="6" t="s">
        <v>28</v>
      </c>
      <c r="E61" s="6">
        <v>4</v>
      </c>
    </row>
    <row r="62" spans="1:5" ht="25.9">
      <c r="A62" s="6" t="str">
        <f>'Lista Zespołów'!$D62&amp;'Lista Zespołów'!$E62</f>
        <v>J5</v>
      </c>
      <c r="B62" s="5">
        <v>59</v>
      </c>
      <c r="C62" s="5"/>
      <c r="D62" s="6" t="s">
        <v>28</v>
      </c>
      <c r="E62" s="6">
        <v>5</v>
      </c>
    </row>
    <row r="63" spans="1:7" ht="25.9">
      <c r="A63" s="6" t="str">
        <f>'Lista Zespołów'!$D63&amp;'Lista Zespołów'!$E63</f>
        <v>J6</v>
      </c>
      <c r="B63" s="64">
        <v>60</v>
      </c>
      <c r="C63" s="64"/>
      <c r="D63" s="65" t="s">
        <v>28</v>
      </c>
      <c r="E63" s="65">
        <v>6</v>
      </c>
      <c r="F63" s="77"/>
      <c r="G63" s="77"/>
    </row>
    <row r="64" spans="1:5" ht="25.9">
      <c r="A64" s="6" t="str">
        <f>'Lista Zespołów'!$D64&amp;'Lista Zespołów'!$E64</f>
        <v>K1</v>
      </c>
      <c r="B64" s="5">
        <v>61</v>
      </c>
      <c r="C64" s="5"/>
      <c r="D64" s="6" t="s">
        <v>29</v>
      </c>
      <c r="E64" s="6">
        <v>1</v>
      </c>
    </row>
    <row r="65" spans="1:5" ht="25.9">
      <c r="A65" s="6" t="str">
        <f>'Lista Zespołów'!$D65&amp;'Lista Zespołów'!$E65</f>
        <v>K2</v>
      </c>
      <c r="B65" s="5">
        <v>62</v>
      </c>
      <c r="C65" s="5"/>
      <c r="D65" s="6" t="s">
        <v>29</v>
      </c>
      <c r="E65" s="6">
        <v>2</v>
      </c>
    </row>
    <row r="66" spans="1:5" ht="25.9">
      <c r="A66" s="6" t="str">
        <f>'Lista Zespołów'!$D66&amp;'Lista Zespołów'!$E66</f>
        <v>K3</v>
      </c>
      <c r="B66" s="5">
        <v>63</v>
      </c>
      <c r="C66" s="5"/>
      <c r="D66" s="6" t="s">
        <v>29</v>
      </c>
      <c r="E66" s="6">
        <v>3</v>
      </c>
    </row>
    <row r="67" spans="1:5" ht="25.9">
      <c r="A67" s="6" t="str">
        <f>'Lista Zespołów'!$D67&amp;'Lista Zespołów'!$E67</f>
        <v>K4</v>
      </c>
      <c r="B67" s="5">
        <v>64</v>
      </c>
      <c r="C67" s="72"/>
      <c r="D67" s="6" t="s">
        <v>29</v>
      </c>
      <c r="E67" s="6">
        <v>4</v>
      </c>
    </row>
    <row r="68" spans="1:5" ht="25.9">
      <c r="A68" s="6" t="str">
        <f>'Lista Zespołów'!$D68&amp;'Lista Zespołów'!$E68</f>
        <v>K5</v>
      </c>
      <c r="B68" s="5">
        <v>65</v>
      </c>
      <c r="C68" s="5"/>
      <c r="D68" s="6" t="s">
        <v>29</v>
      </c>
      <c r="E68" s="6">
        <v>5</v>
      </c>
    </row>
    <row r="69" spans="1:7" ht="25.9">
      <c r="A69" s="6" t="str">
        <f>'Lista Zespołów'!$D69&amp;'Lista Zespołów'!$E69</f>
        <v>K6</v>
      </c>
      <c r="B69" s="64">
        <v>66</v>
      </c>
      <c r="C69" s="64"/>
      <c r="D69" s="65" t="s">
        <v>29</v>
      </c>
      <c r="E69" s="65">
        <v>6</v>
      </c>
      <c r="F69" s="77"/>
      <c r="G69" s="77"/>
    </row>
    <row r="70" spans="1:6" ht="25.9">
      <c r="A70" s="6" t="str">
        <f>'Lista Zespołów'!$D70&amp;'Lista Zespołów'!$E70</f>
        <v>L1</v>
      </c>
      <c r="B70" s="5">
        <v>67</v>
      </c>
      <c r="C70" s="5"/>
      <c r="D70" s="6" t="s">
        <v>30</v>
      </c>
      <c r="E70" s="6">
        <v>1</v>
      </c>
      <c r="F70" t="s">
        <v>31</v>
      </c>
    </row>
    <row r="71" spans="1:5" ht="25.9">
      <c r="A71" s="6" t="str">
        <f>'Lista Zespołów'!$D71&amp;'Lista Zespołów'!$E71</f>
        <v>L2</v>
      </c>
      <c r="B71" s="5">
        <v>68</v>
      </c>
      <c r="C71" s="5"/>
      <c r="D71" s="6" t="s">
        <v>30</v>
      </c>
      <c r="E71" s="6">
        <v>2</v>
      </c>
    </row>
    <row r="72" spans="1:5" ht="25.9">
      <c r="A72" s="6" t="str">
        <f>'Lista Zespołów'!$D72&amp;'Lista Zespołów'!$E72</f>
        <v>L3</v>
      </c>
      <c r="B72" s="5">
        <v>69</v>
      </c>
      <c r="C72" s="5"/>
      <c r="D72" s="6" t="s">
        <v>30</v>
      </c>
      <c r="E72" s="6">
        <v>3</v>
      </c>
    </row>
    <row r="73" spans="1:5" ht="25.9">
      <c r="A73" s="6" t="str">
        <f>'Lista Zespołów'!$D73&amp;'Lista Zespołów'!$E73</f>
        <v>L4</v>
      </c>
      <c r="B73" s="5">
        <v>70</v>
      </c>
      <c r="C73" s="5"/>
      <c r="D73" s="6" t="s">
        <v>30</v>
      </c>
      <c r="E73" s="6">
        <v>4</v>
      </c>
    </row>
    <row r="74" spans="1:5" ht="25.9">
      <c r="A74" s="6" t="str">
        <f>'Lista Zespołów'!$D74&amp;'Lista Zespołów'!$E74</f>
        <v>L5</v>
      </c>
      <c r="B74" s="5">
        <v>71</v>
      </c>
      <c r="C74" s="5"/>
      <c r="D74" s="6" t="s">
        <v>30</v>
      </c>
      <c r="E74" s="6">
        <v>5</v>
      </c>
    </row>
    <row r="75" spans="1:5" ht="25.9">
      <c r="A75" s="6" t="str">
        <f>'Lista Zespołów'!$D75&amp;'Lista Zespołów'!$E75</f>
        <v>L6</v>
      </c>
      <c r="B75" s="5">
        <v>72</v>
      </c>
      <c r="C75" s="72"/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55" zoomScaleNormal="55" workbookViewId="0" topLeftCell="A6">
      <selection activeCell="U14" sqref="U14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5" thickBot="1">
      <c r="A1" s="37" t="s">
        <v>3</v>
      </c>
      <c r="B1" s="36" t="s">
        <v>8</v>
      </c>
      <c r="D1" s="40" t="s">
        <v>32</v>
      </c>
      <c r="E1" s="39">
        <v>2</v>
      </c>
      <c r="F1" s="41" t="s">
        <v>33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3" ht="26.25" customHeight="1">
      <c r="A3" s="42" t="s">
        <v>34</v>
      </c>
      <c r="B3" s="43" t="s">
        <v>2</v>
      </c>
      <c r="C3" s="44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6" t="s">
        <v>41</v>
      </c>
      <c r="K3" s="85" t="str">
        <f>_XLNM.CRITERIA</f>
        <v>A</v>
      </c>
      <c r="L3" s="86"/>
      <c r="M3" s="50"/>
    </row>
    <row r="4" spans="1:13" ht="26.25" customHeight="1">
      <c r="A4" s="10">
        <v>1</v>
      </c>
      <c r="B4" s="11" t="str">
        <f>VLOOKUP($B$1&amp;A4,'Lista Zespołów'!$A$4:$E$75,3,FALSE)</f>
        <v>METRO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71</v>
      </c>
      <c r="I4" s="35">
        <f aca="true" t="shared" si="4" ref="I4:I7">_xlfn.IFERROR(G4/H4,0)</f>
        <v>1.7605633802816902</v>
      </c>
      <c r="K4" s="86"/>
      <c r="L4" s="86"/>
      <c r="M4" s="50"/>
    </row>
    <row r="5" spans="1:13" ht="26.25" customHeight="1">
      <c r="A5" s="12">
        <v>2</v>
      </c>
      <c r="B5" s="13" t="str">
        <f>VLOOKUP($B$1&amp;A5,'Lista Zespołów'!$A$4:$E$75,3,FALSE)</f>
        <v>DĘBINA NIEPORĘT 2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99</v>
      </c>
      <c r="H5" s="31">
        <f>SUM(E$15:E$21)</f>
        <v>108</v>
      </c>
      <c r="I5" s="32">
        <f t="shared" si="4"/>
        <v>0.9166666666666666</v>
      </c>
      <c r="K5" s="86"/>
      <c r="L5" s="86"/>
      <c r="M5" s="50"/>
    </row>
    <row r="6" spans="1:13" ht="26.25" customHeight="1">
      <c r="A6" s="10">
        <v>3</v>
      </c>
      <c r="B6" s="11" t="str">
        <f>VLOOKUP($B$1&amp;A6,'Lista Zespołów'!$A$4:$E$75,3,FALSE)</f>
        <v>MDK WARSZWA 1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119</v>
      </c>
      <c r="H6" s="34">
        <f>SUM(G$15:G$21)</f>
        <v>94</v>
      </c>
      <c r="I6" s="35">
        <f t="shared" si="4"/>
        <v>1.2659574468085106</v>
      </c>
      <c r="K6" s="86"/>
      <c r="L6" s="86"/>
      <c r="M6" s="50"/>
    </row>
    <row r="7" spans="1:13" ht="26.25" customHeight="1">
      <c r="A7" s="12">
        <v>4</v>
      </c>
      <c r="B7" s="13" t="str">
        <f>VLOOKUP($B$1&amp;A7,'Lista Zespołów'!$A$4:$E$75,3,FALSE)</f>
        <v>RCS RADOM 1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105</v>
      </c>
      <c r="H7" s="31">
        <f>SUM(I$15:I$21)</f>
        <v>103</v>
      </c>
      <c r="I7" s="32">
        <f t="shared" si="4"/>
        <v>1.0194174757281553</v>
      </c>
      <c r="K7" s="86"/>
      <c r="L7" s="86"/>
      <c r="M7" s="50"/>
    </row>
    <row r="8" spans="1:13" ht="26.25" customHeight="1">
      <c r="A8" s="10">
        <v>5</v>
      </c>
      <c r="B8" s="11" t="str">
        <f>VLOOKUP($B$1&amp;A8,'Lista Zespołów'!$A$4:$E$75,3,FALSE)</f>
        <v>OLIMP OSTROŁĘKA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98</v>
      </c>
      <c r="H8" s="34">
        <f>SUM(K$15:K$21)</f>
        <v>107</v>
      </c>
      <c r="I8" s="35">
        <f>_xlfn.IFERROR(G8/H8,0)</f>
        <v>0.9158878504672897</v>
      </c>
      <c r="K8" s="86"/>
      <c r="L8" s="86"/>
      <c r="M8" s="50"/>
    </row>
    <row r="9" spans="1:13" ht="26.25" customHeight="1">
      <c r="A9" s="12">
        <v>6</v>
      </c>
      <c r="B9" s="13" t="str">
        <f>VLOOKUP($B$1&amp;A9,'Lista Zespołów'!$A$4:$E$75,3,FALSE)</f>
        <v>METRO WARSZAWA 2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62</v>
      </c>
      <c r="H9" s="31">
        <f>SUM(M$15:M$21)</f>
        <v>125</v>
      </c>
      <c r="I9" s="32">
        <f aca="true" t="shared" si="7" ref="I9">_xlfn.IFERROR(G9/H9,0)</f>
        <v>0.496</v>
      </c>
      <c r="K9" s="86"/>
      <c r="L9" s="8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89" t="s">
        <v>42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6" ht="25.9">
      <c r="A13" s="14" t="s">
        <v>34</v>
      </c>
      <c r="B13" s="16"/>
      <c r="C13" s="91">
        <v>1</v>
      </c>
      <c r="D13" s="94"/>
      <c r="E13" s="91">
        <v>2</v>
      </c>
      <c r="F13" s="94"/>
      <c r="G13" s="91">
        <v>3</v>
      </c>
      <c r="H13" s="94"/>
      <c r="I13" s="91">
        <v>4</v>
      </c>
      <c r="J13" s="94"/>
      <c r="K13" s="91">
        <v>5</v>
      </c>
      <c r="L13" s="94"/>
      <c r="M13" s="83">
        <v>6</v>
      </c>
      <c r="N13" s="84"/>
      <c r="O13" s="83"/>
      <c r="P13" s="84"/>
    </row>
    <row r="14" spans="1:16" ht="51.75" customHeight="1" thickBot="1">
      <c r="A14" s="15"/>
      <c r="B14" s="63" t="s">
        <v>2</v>
      </c>
      <c r="C14" s="87" t="str">
        <f>VLOOKUP($B$1&amp;C13,'Lista Zespołów'!$A$4:$E$75,3,FALSE)</f>
        <v>METRO WARSZAWA 1</v>
      </c>
      <c r="D14" s="88"/>
      <c r="E14" s="87" t="str">
        <f>VLOOKUP($B$1&amp;E13,'Lista Zespołów'!$A$4:$E$75,3,FALSE)</f>
        <v>DĘBINA NIEPORĘT 2</v>
      </c>
      <c r="F14" s="88"/>
      <c r="G14" s="87" t="str">
        <f>VLOOKUP($B$1&amp;G13,'Lista Zespołów'!$A$4:$E$75,3,FALSE)</f>
        <v>MDK WARSZWA 1</v>
      </c>
      <c r="H14" s="88"/>
      <c r="I14" s="87" t="str">
        <f>VLOOKUP($B$1&amp;I13,'Lista Zespołów'!$A$4:$E$75,3,FALSE)</f>
        <v>RCS RADOM 1</v>
      </c>
      <c r="J14" s="88"/>
      <c r="K14" s="92" t="str">
        <f>VLOOKUP($B$1&amp;K13,'Lista Zespołów'!$A$4:$E$75,3,FALSE)</f>
        <v>OLIMP OSTROŁĘKA 1</v>
      </c>
      <c r="L14" s="93"/>
      <c r="M14" s="87" t="str">
        <f>VLOOKUP($B$1&amp;M13,'Lista Zespołów'!$A$4:$E$75,3,FALSE)</f>
        <v>METRO WARSZAWA 2</v>
      </c>
      <c r="N14" s="88"/>
      <c r="O14" s="81"/>
      <c r="P14" s="82"/>
    </row>
    <row r="15" spans="1:16" ht="73.5" customHeight="1" thickBot="1">
      <c r="A15" s="66">
        <v>1</v>
      </c>
      <c r="B15" s="73" t="str">
        <f>VLOOKUP($B$1&amp;A15,'Lista Zespołów'!$A$4:$E$75,3,FALSE)</f>
        <v>METRO WARSZAWA 1</v>
      </c>
      <c r="C15" s="22" t="s">
        <v>43</v>
      </c>
      <c r="D15" s="23" t="s">
        <v>43</v>
      </c>
      <c r="E15" s="17">
        <v>25</v>
      </c>
      <c r="F15" s="27">
        <v>14</v>
      </c>
      <c r="G15" s="17">
        <v>25</v>
      </c>
      <c r="H15" s="27">
        <v>19</v>
      </c>
      <c r="I15" s="17">
        <v>25</v>
      </c>
      <c r="J15" s="27">
        <v>11</v>
      </c>
      <c r="K15" s="17">
        <v>25</v>
      </c>
      <c r="L15" s="27">
        <v>15</v>
      </c>
      <c r="M15" s="17">
        <v>25</v>
      </c>
      <c r="N15" s="27">
        <v>12</v>
      </c>
      <c r="O15" s="17"/>
      <c r="P15" s="27"/>
    </row>
    <row r="16" spans="1:16" ht="73.5" customHeight="1" thickBot="1">
      <c r="A16" s="67">
        <v>2</v>
      </c>
      <c r="B16" s="74" t="str">
        <f>VLOOKUP($B$1&amp;A16,'Lista Zespołów'!$A$4:$E$75,3,FALSE)</f>
        <v>DĘBINA NIEPORĘT 2</v>
      </c>
      <c r="C16" s="69">
        <f>IF(F15="","",F15)</f>
        <v>14</v>
      </c>
      <c r="D16" s="70">
        <f>IF(E15="","",E15)</f>
        <v>25</v>
      </c>
      <c r="E16" s="24" t="s">
        <v>43</v>
      </c>
      <c r="F16" s="25" t="s">
        <v>43</v>
      </c>
      <c r="G16" s="21">
        <v>16</v>
      </c>
      <c r="H16" s="28">
        <v>25</v>
      </c>
      <c r="I16" s="21">
        <v>19</v>
      </c>
      <c r="J16" s="28">
        <v>25</v>
      </c>
      <c r="K16" s="21">
        <v>25</v>
      </c>
      <c r="L16" s="28">
        <v>18</v>
      </c>
      <c r="M16" s="21">
        <v>25</v>
      </c>
      <c r="N16" s="28">
        <v>15</v>
      </c>
      <c r="O16" s="21"/>
      <c r="P16" s="28"/>
    </row>
    <row r="17" spans="1:16" ht="73.5" customHeight="1" thickBot="1">
      <c r="A17" s="66">
        <v>3</v>
      </c>
      <c r="B17" s="73" t="str">
        <f>VLOOKUP($B$1&amp;A17,'Lista Zespołów'!$A$4:$E$75,3,FALSE)</f>
        <v>MDK WARSZWA 1</v>
      </c>
      <c r="C17" s="68">
        <f>IF(H15="","",H15)</f>
        <v>19</v>
      </c>
      <c r="D17" s="71">
        <f>IF(G15="","",G15)</f>
        <v>25</v>
      </c>
      <c r="E17" s="68">
        <f>IF(H16="","",H16)</f>
        <v>25</v>
      </c>
      <c r="F17" s="71">
        <f>IF(G16="","",G16)</f>
        <v>16</v>
      </c>
      <c r="G17" s="26" t="s">
        <v>43</v>
      </c>
      <c r="H17" s="23" t="s">
        <v>43</v>
      </c>
      <c r="I17" s="17">
        <v>25</v>
      </c>
      <c r="J17" s="27">
        <v>19</v>
      </c>
      <c r="K17" s="17">
        <v>25</v>
      </c>
      <c r="L17" s="27">
        <v>19</v>
      </c>
      <c r="M17" s="17">
        <v>25</v>
      </c>
      <c r="N17" s="27">
        <v>15</v>
      </c>
      <c r="O17" s="17"/>
      <c r="P17" s="27"/>
    </row>
    <row r="18" spans="1:16" ht="73.5" customHeight="1" thickBot="1">
      <c r="A18" s="67">
        <v>4</v>
      </c>
      <c r="B18" s="74" t="str">
        <f>VLOOKUP($B$1&amp;A18,'Lista Zespołów'!$A$4:$E$75,3,FALSE)</f>
        <v>RCS RADOM 1</v>
      </c>
      <c r="C18" s="69">
        <f>IF(J15="","",J15)</f>
        <v>11</v>
      </c>
      <c r="D18" s="70">
        <f>IF(I15="","",I15)</f>
        <v>25</v>
      </c>
      <c r="E18" s="69">
        <f>IF(J16="","",J16)</f>
        <v>25</v>
      </c>
      <c r="F18" s="70">
        <f>IF(I16="","",I16)</f>
        <v>19</v>
      </c>
      <c r="G18" s="69">
        <f>IF(J17="","",J17)</f>
        <v>19</v>
      </c>
      <c r="H18" s="70">
        <f>IF(I17="","",I17)</f>
        <v>25</v>
      </c>
      <c r="I18" s="24" t="s">
        <v>43</v>
      </c>
      <c r="J18" s="25" t="s">
        <v>43</v>
      </c>
      <c r="K18" s="21">
        <v>25</v>
      </c>
      <c r="L18" s="28">
        <v>21</v>
      </c>
      <c r="M18" s="21">
        <v>25</v>
      </c>
      <c r="N18" s="28">
        <v>13</v>
      </c>
      <c r="O18" s="21"/>
      <c r="P18" s="28"/>
    </row>
    <row r="19" spans="1:16" ht="73.5" customHeight="1" thickBot="1">
      <c r="A19" s="67">
        <v>5</v>
      </c>
      <c r="B19" s="74" t="str">
        <f>VLOOKUP($B$1&amp;A19,'Lista Zespołów'!$A$4:$E$75,3,FALSE)</f>
        <v>OLIMP OSTROŁĘKA 1</v>
      </c>
      <c r="C19" s="69">
        <f>IF(L15="","",L15)</f>
        <v>15</v>
      </c>
      <c r="D19" s="70">
        <f>IF(K15="","",K15)</f>
        <v>25</v>
      </c>
      <c r="E19" s="69">
        <f>IF(L16="","",L16)</f>
        <v>18</v>
      </c>
      <c r="F19" s="70">
        <f>IF(K16="","",K16)</f>
        <v>25</v>
      </c>
      <c r="G19" s="69">
        <f>IF(L17="","",L17)</f>
        <v>19</v>
      </c>
      <c r="H19" s="70">
        <f>IF(K17="","",K17)</f>
        <v>25</v>
      </c>
      <c r="I19" s="69">
        <f>IF(L18="","",L18)</f>
        <v>21</v>
      </c>
      <c r="J19" s="70">
        <f>IF(K18="","",K18)</f>
        <v>25</v>
      </c>
      <c r="K19" s="24" t="s">
        <v>43</v>
      </c>
      <c r="L19" s="57" t="s">
        <v>43</v>
      </c>
      <c r="M19" s="17">
        <v>25</v>
      </c>
      <c r="N19" s="27">
        <v>7</v>
      </c>
      <c r="O19" s="21"/>
      <c r="P19" s="28"/>
    </row>
    <row r="20" spans="1:16" ht="73.5" customHeight="1" thickBot="1">
      <c r="A20" s="67">
        <v>6</v>
      </c>
      <c r="B20" s="74" t="str">
        <f>VLOOKUP($B$1&amp;A20,'Lista Zespołów'!$A$4:$E$75,3,FALSE)</f>
        <v>METRO WARSZAWA 2</v>
      </c>
      <c r="C20" s="69">
        <f>IF(N15="","",N15)</f>
        <v>12</v>
      </c>
      <c r="D20" s="70">
        <f>IF(M15="","",M15)</f>
        <v>25</v>
      </c>
      <c r="E20" s="69">
        <f>IF(N16="","",N16)</f>
        <v>15</v>
      </c>
      <c r="F20" s="70">
        <f>IF(M16="","",M16)</f>
        <v>25</v>
      </c>
      <c r="G20" s="69">
        <f>IF(N17="","",N17)</f>
        <v>15</v>
      </c>
      <c r="H20" s="70">
        <f>IF(M17="","",M17)</f>
        <v>25</v>
      </c>
      <c r="I20" s="69">
        <f>IF(N18="","",N18)</f>
        <v>13</v>
      </c>
      <c r="J20" s="70">
        <f>IF(M18="","",M18)</f>
        <v>25</v>
      </c>
      <c r="K20" s="69">
        <f>IF(N19="","",N19)</f>
        <v>7</v>
      </c>
      <c r="L20" s="70">
        <f>IF(M19="","",M19)</f>
        <v>25</v>
      </c>
      <c r="M20" s="24" t="s">
        <v>43</v>
      </c>
      <c r="N20" s="57" t="s">
        <v>43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5">
      <c r="A24" s="47">
        <v>1</v>
      </c>
      <c r="B24" s="51" t="str">
        <f>VLOOKUP(H24,'Lista Zespołów'!$A$4:$E$75,3,FALSE)</f>
        <v>METRO WARSZAWA 1</v>
      </c>
      <c r="C24" s="52" t="s">
        <v>44</v>
      </c>
      <c r="D24" s="51" t="str">
        <f>VLOOKUP(J24,'Lista Zespołów'!$A$4:$E$75,3,FALSE)</f>
        <v>METRO WARSZAWA 2</v>
      </c>
      <c r="F24" t="s">
        <v>45</v>
      </c>
      <c r="G24" s="58">
        <v>1</v>
      </c>
      <c r="H24" s="59" t="str">
        <f>$B$1&amp;1</f>
        <v>A1</v>
      </c>
      <c r="I24" s="60" t="s">
        <v>44</v>
      </c>
      <c r="J24" s="59" t="str">
        <f>$B$1&amp;6</f>
        <v>A6</v>
      </c>
    </row>
    <row r="25" spans="1:10" ht="17.45">
      <c r="A25" s="47">
        <v>2</v>
      </c>
      <c r="B25" s="51" t="str">
        <f>VLOOKUP(H25,'Lista Zespołów'!$A$4:$E$75,3,FALSE)</f>
        <v>DĘBINA NIEPORĘT 2</v>
      </c>
      <c r="C25" s="52" t="s">
        <v>44</v>
      </c>
      <c r="D25" s="51" t="str">
        <f>VLOOKUP(J25,'Lista Zespołów'!$A$4:$E$75,3,FALSE)</f>
        <v>OLIMP OSTROŁĘKA 1</v>
      </c>
      <c r="F25" t="s">
        <v>45</v>
      </c>
      <c r="G25" s="58">
        <v>2</v>
      </c>
      <c r="H25" s="59" t="str">
        <f>$B$1&amp;2</f>
        <v>A2</v>
      </c>
      <c r="I25" s="60" t="s">
        <v>44</v>
      </c>
      <c r="J25" s="59" t="str">
        <f>$B$1&amp;5</f>
        <v>A5</v>
      </c>
    </row>
    <row r="26" spans="1:10" ht="17.45">
      <c r="A26" s="47">
        <v>3</v>
      </c>
      <c r="B26" s="51" t="str">
        <f>VLOOKUP(H26,'Lista Zespołów'!$A$4:$E$75,3,FALSE)</f>
        <v>MDK WARSZWA 1</v>
      </c>
      <c r="C26" s="52" t="s">
        <v>44</v>
      </c>
      <c r="D26" s="51" t="str">
        <f>VLOOKUP(J26,'Lista Zespołów'!$A$4:$E$75,3,FALSE)</f>
        <v>RCS RADOM 1</v>
      </c>
      <c r="F26" t="s">
        <v>45</v>
      </c>
      <c r="G26" s="58">
        <v>3</v>
      </c>
      <c r="H26" s="59" t="str">
        <f>$B$1&amp;3</f>
        <v>A3</v>
      </c>
      <c r="I26" s="60" t="s">
        <v>44</v>
      </c>
      <c r="J26" s="61" t="str">
        <f>$B$1&amp;4</f>
        <v>A4</v>
      </c>
    </row>
    <row r="27" spans="2:10" ht="17.45">
      <c r="B27" s="51"/>
      <c r="G27" s="62"/>
      <c r="H27" s="61"/>
      <c r="I27" s="60"/>
      <c r="J27" s="61"/>
    </row>
    <row r="28" spans="1:10" ht="17.45">
      <c r="A28" s="47">
        <v>4</v>
      </c>
      <c r="B28" s="51" t="str">
        <f>VLOOKUP(H28,'Lista Zespołów'!$A$4:$E$75,3,FALSE)</f>
        <v>METRO WARSZAWA 2</v>
      </c>
      <c r="C28" s="52" t="s">
        <v>44</v>
      </c>
      <c r="D28" s="51" t="str">
        <f>VLOOKUP(J28,'Lista Zespołów'!$A$4:$E$75,3,FALSE)</f>
        <v>RCS RADOM 1</v>
      </c>
      <c r="F28" t="s">
        <v>45</v>
      </c>
      <c r="G28" s="58">
        <v>4</v>
      </c>
      <c r="H28" s="59" t="str">
        <f>$B$1&amp;6</f>
        <v>A6</v>
      </c>
      <c r="I28" s="60" t="s">
        <v>44</v>
      </c>
      <c r="J28" s="59" t="str">
        <f>$B$1&amp;4</f>
        <v>A4</v>
      </c>
    </row>
    <row r="29" spans="1:10" ht="17.45">
      <c r="A29" s="47">
        <v>5</v>
      </c>
      <c r="B29" s="51" t="str">
        <f>VLOOKUP(H29,'Lista Zespołów'!$A$4:$E$75,3,FALSE)</f>
        <v>OLIMP OSTROŁĘKA 1</v>
      </c>
      <c r="C29" s="52" t="s">
        <v>44</v>
      </c>
      <c r="D29" s="51" t="str">
        <f>VLOOKUP(J29,'Lista Zespołów'!$A$4:$E$75,3,FALSE)</f>
        <v>MDK WARSZWA 1</v>
      </c>
      <c r="F29" t="s">
        <v>45</v>
      </c>
      <c r="G29" s="58">
        <v>5</v>
      </c>
      <c r="H29" s="59" t="str">
        <f>$B$1&amp;5</f>
        <v>A5</v>
      </c>
      <c r="I29" s="60" t="s">
        <v>44</v>
      </c>
      <c r="J29" s="59" t="str">
        <f>$B$1&amp;3</f>
        <v>A3</v>
      </c>
    </row>
    <row r="30" spans="1:10" ht="17.45">
      <c r="A30" s="47">
        <v>6</v>
      </c>
      <c r="B30" s="51" t="str">
        <f>VLOOKUP(H30,'Lista Zespołów'!$A$4:$E$75,3,FALSE)</f>
        <v>METRO WARSZAWA 1</v>
      </c>
      <c r="C30" s="52" t="s">
        <v>44</v>
      </c>
      <c r="D30" s="51" t="str">
        <f>VLOOKUP(J30,'Lista Zespołów'!$A$4:$E$75,3,FALSE)</f>
        <v>DĘBINA NIEPORĘT 2</v>
      </c>
      <c r="F30" t="s">
        <v>45</v>
      </c>
      <c r="G30" s="58">
        <v>6</v>
      </c>
      <c r="H30" s="61" t="str">
        <f>$B$1&amp;1</f>
        <v>A1</v>
      </c>
      <c r="I30" s="60" t="s">
        <v>44</v>
      </c>
      <c r="J30" s="61" t="str">
        <f>$B$1&amp;2</f>
        <v>A2</v>
      </c>
    </row>
    <row r="31" spans="2:10" ht="17.45">
      <c r="B31" s="51"/>
      <c r="G31" s="62"/>
      <c r="H31" s="61"/>
      <c r="I31" s="60"/>
      <c r="J31" s="61"/>
    </row>
    <row r="32" spans="1:10" ht="17.45">
      <c r="A32" s="47">
        <v>7</v>
      </c>
      <c r="B32" s="51" t="str">
        <f>VLOOKUP(H32,'Lista Zespołów'!$A$4:$E$75,3,FALSE)</f>
        <v>DĘBINA NIEPORĘT 2</v>
      </c>
      <c r="C32" s="52" t="s">
        <v>44</v>
      </c>
      <c r="D32" s="51" t="str">
        <f>VLOOKUP(J32,'Lista Zespołów'!$A$4:$E$75,3,FALSE)</f>
        <v>METRO WARSZAWA 2</v>
      </c>
      <c r="F32" t="s">
        <v>45</v>
      </c>
      <c r="G32" s="58">
        <v>7</v>
      </c>
      <c r="H32" s="59" t="str">
        <f>$B$1&amp;2</f>
        <v>A2</v>
      </c>
      <c r="I32" s="60" t="s">
        <v>44</v>
      </c>
      <c r="J32" s="59" t="str">
        <f>$B$1&amp;6</f>
        <v>A6</v>
      </c>
    </row>
    <row r="33" spans="1:10" ht="17.45">
      <c r="A33" s="47">
        <v>8</v>
      </c>
      <c r="B33" s="51" t="str">
        <f>VLOOKUP(H33,'Lista Zespołów'!$A$4:$E$75,3,FALSE)</f>
        <v>MDK WARSZWA 1</v>
      </c>
      <c r="C33" s="52" t="s">
        <v>44</v>
      </c>
      <c r="D33" s="51" t="str">
        <f>VLOOKUP(J33,'Lista Zespołów'!$A$4:$E$75,3,FALSE)</f>
        <v>METRO WARSZAWA 1</v>
      </c>
      <c r="F33" t="s">
        <v>45</v>
      </c>
      <c r="G33" s="58">
        <v>8</v>
      </c>
      <c r="H33" s="59" t="str">
        <f>$B$1&amp;3</f>
        <v>A3</v>
      </c>
      <c r="I33" s="60" t="s">
        <v>44</v>
      </c>
      <c r="J33" s="59" t="str">
        <f>$B$1&amp;1</f>
        <v>A1</v>
      </c>
    </row>
    <row r="34" spans="1:10" ht="17.45">
      <c r="A34" s="47">
        <v>9</v>
      </c>
      <c r="B34" s="51" t="str">
        <f>VLOOKUP(H34,'Lista Zespołów'!$A$4:$E$75,3,FALSE)</f>
        <v>RCS RADOM 1</v>
      </c>
      <c r="C34" s="52" t="s">
        <v>44</v>
      </c>
      <c r="D34" s="51" t="str">
        <f>VLOOKUP(J34,'Lista Zespołów'!$A$4:$E$75,3,FALSE)</f>
        <v>OLIMP OSTROŁĘKA 1</v>
      </c>
      <c r="F34" t="s">
        <v>45</v>
      </c>
      <c r="G34" s="58">
        <v>9</v>
      </c>
      <c r="H34" s="61" t="str">
        <f>$B$1&amp;4</f>
        <v>A4</v>
      </c>
      <c r="I34" s="60" t="s">
        <v>44</v>
      </c>
      <c r="J34" s="61" t="str">
        <f>$B$1&amp;5</f>
        <v>A5</v>
      </c>
    </row>
    <row r="35" spans="2:10" ht="17.45">
      <c r="B35" s="51"/>
      <c r="G35" s="62"/>
      <c r="H35" s="61"/>
      <c r="I35" s="60"/>
      <c r="J35" s="61"/>
    </row>
    <row r="36" spans="1:10" ht="17.45">
      <c r="A36" s="47">
        <v>10</v>
      </c>
      <c r="B36" s="51" t="str">
        <f>VLOOKUP(H36,'Lista Zespołów'!$A$4:$E$75,3,FALSE)</f>
        <v>METRO WARSZAWA 2</v>
      </c>
      <c r="C36" s="52" t="s">
        <v>44</v>
      </c>
      <c r="D36" s="51" t="str">
        <f>VLOOKUP(J36,'Lista Zespołów'!$A$4:$E$75,3,FALSE)</f>
        <v>OLIMP OSTROŁĘKA 1</v>
      </c>
      <c r="F36" t="s">
        <v>45</v>
      </c>
      <c r="G36" s="58">
        <v>10</v>
      </c>
      <c r="H36" s="61" t="str">
        <f>$B$1&amp;6</f>
        <v>A6</v>
      </c>
      <c r="I36" s="60" t="s">
        <v>44</v>
      </c>
      <c r="J36" s="61" t="str">
        <f>$B$1&amp;5</f>
        <v>A5</v>
      </c>
    </row>
    <row r="37" spans="1:10" ht="17.45">
      <c r="A37" s="47">
        <v>11</v>
      </c>
      <c r="B37" s="51" t="str">
        <f>VLOOKUP(H37,'Lista Zespołów'!$A$4:$E$75,3,FALSE)</f>
        <v>METRO WARSZAWA 1</v>
      </c>
      <c r="C37" s="52" t="s">
        <v>44</v>
      </c>
      <c r="D37" s="51" t="str">
        <f>VLOOKUP(J37,'Lista Zespołów'!$A$4:$E$75,3,FALSE)</f>
        <v>RCS RADOM 1</v>
      </c>
      <c r="F37" t="s">
        <v>45</v>
      </c>
      <c r="G37" s="58">
        <v>11</v>
      </c>
      <c r="H37" s="61" t="str">
        <f>$B$1&amp;1</f>
        <v>A1</v>
      </c>
      <c r="I37" s="60" t="s">
        <v>44</v>
      </c>
      <c r="J37" s="61" t="str">
        <f>$B$1&amp;4</f>
        <v>A4</v>
      </c>
    </row>
    <row r="38" spans="1:10" ht="18">
      <c r="A38" s="47">
        <v>12</v>
      </c>
      <c r="B38" s="51" t="str">
        <f>VLOOKUP(H38,'Lista Zespołów'!$A$4:$E$75,3,FALSE)</f>
        <v>DĘBINA NIEPORĘT 2</v>
      </c>
      <c r="C38" s="54" t="s">
        <v>44</v>
      </c>
      <c r="D38" s="51" t="str">
        <f>VLOOKUP(J38,'Lista Zespołów'!$A$4:$E$75,3,FALSE)</f>
        <v>MDK WARSZWA 1</v>
      </c>
      <c r="F38" t="s">
        <v>45</v>
      </c>
      <c r="G38" s="58">
        <v>12</v>
      </c>
      <c r="H38" s="61" t="str">
        <f>$B$1&amp;2</f>
        <v>A2</v>
      </c>
      <c r="I38" s="60" t="s">
        <v>44</v>
      </c>
      <c r="J38" s="61" t="str">
        <f>$B$1&amp;3</f>
        <v>A3</v>
      </c>
    </row>
    <row r="39" spans="2:10" ht="17.45">
      <c r="B39" s="51"/>
      <c r="G39" s="62"/>
      <c r="H39" s="61"/>
      <c r="I39" s="60"/>
      <c r="J39" s="61"/>
    </row>
    <row r="40" spans="1:10" ht="17.45">
      <c r="A40" s="47">
        <v>13</v>
      </c>
      <c r="B40" s="51" t="str">
        <f>VLOOKUP(H40,'Lista Zespołów'!$A$4:$E$75,3,FALSE)</f>
        <v>MDK WARSZWA 1</v>
      </c>
      <c r="C40" s="52" t="s">
        <v>44</v>
      </c>
      <c r="D40" s="51" t="str">
        <f>VLOOKUP(J40,'Lista Zespołów'!$A$4:$E$75,3,FALSE)</f>
        <v>METRO WARSZAWA 2</v>
      </c>
      <c r="F40" t="s">
        <v>45</v>
      </c>
      <c r="G40" s="58">
        <v>13</v>
      </c>
      <c r="H40" s="61" t="str">
        <f>$B$1&amp;3</f>
        <v>A3</v>
      </c>
      <c r="I40" s="60" t="s">
        <v>44</v>
      </c>
      <c r="J40" s="61" t="str">
        <f>$B$1&amp;6</f>
        <v>A6</v>
      </c>
    </row>
    <row r="41" spans="1:10" ht="18">
      <c r="A41" s="47">
        <v>14</v>
      </c>
      <c r="B41" s="51" t="str">
        <f>VLOOKUP(H41,'Lista Zespołów'!$A$4:$E$75,3,FALSE)</f>
        <v>RCS RADOM 1</v>
      </c>
      <c r="C41" s="54" t="s">
        <v>44</v>
      </c>
      <c r="D41" s="51" t="str">
        <f>VLOOKUP(J41,'Lista Zespołów'!$A$4:$E$75,3,FALSE)</f>
        <v>DĘBINA NIEPORĘT 2</v>
      </c>
      <c r="F41" t="s">
        <v>45</v>
      </c>
      <c r="G41" s="58">
        <v>14</v>
      </c>
      <c r="H41" s="61" t="str">
        <f>$B$1&amp;4</f>
        <v>A4</v>
      </c>
      <c r="I41" s="60" t="s">
        <v>44</v>
      </c>
      <c r="J41" s="61" t="str">
        <f>$B$1&amp;2</f>
        <v>A2</v>
      </c>
    </row>
    <row r="42" spans="1:10" ht="18">
      <c r="A42" s="47">
        <v>15</v>
      </c>
      <c r="B42" s="51" t="str">
        <f>VLOOKUP(H42,'Lista Zespołów'!$A$4:$E$75,3,FALSE)</f>
        <v>OLIMP OSTROŁĘKA 1</v>
      </c>
      <c r="C42" s="56" t="s">
        <v>44</v>
      </c>
      <c r="D42" s="51" t="str">
        <f>VLOOKUP(J42,'Lista Zespołów'!$A$4:$E$75,3,FALSE)</f>
        <v>METRO WARSZAWA 1</v>
      </c>
      <c r="F42" t="s">
        <v>45</v>
      </c>
      <c r="G42" s="58">
        <v>15</v>
      </c>
      <c r="H42" s="61" t="str">
        <f>$B$1&amp;5</f>
        <v>A5</v>
      </c>
      <c r="I42" s="60" t="s">
        <v>44</v>
      </c>
      <c r="J42" s="61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tabSelected="1" zoomScale="55" zoomScaleNormal="55" workbookViewId="0" topLeftCell="A1">
      <selection activeCell="T9" sqref="T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5" thickBot="1">
      <c r="A1" s="37" t="s">
        <v>3</v>
      </c>
      <c r="B1" s="36" t="s">
        <v>15</v>
      </c>
      <c r="D1" s="40" t="s">
        <v>32</v>
      </c>
      <c r="E1" s="39">
        <v>2</v>
      </c>
      <c r="F1" s="41" t="s">
        <v>33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3" ht="26.25" customHeight="1">
      <c r="A3" s="42" t="s">
        <v>34</v>
      </c>
      <c r="B3" s="43" t="s">
        <v>2</v>
      </c>
      <c r="C3" s="44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6" t="s">
        <v>41</v>
      </c>
      <c r="K3" s="85" t="str">
        <f>_XLNM.CRITERIA</f>
        <v>B</v>
      </c>
      <c r="L3" s="86"/>
      <c r="M3" s="50"/>
    </row>
    <row r="4" spans="1:13" ht="26.25" customHeight="1">
      <c r="A4" s="10">
        <v>1</v>
      </c>
      <c r="B4" s="11" t="str">
        <f>VLOOKUP($B$1&amp;A4,'Lista Zespołów'!$A$4:$E$75,3,FALSE)</f>
        <v>TRÓJKA KOBYLKA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117</v>
      </c>
      <c r="H4" s="34">
        <f>SUM(C$15:C$21)</f>
        <v>109</v>
      </c>
      <c r="I4" s="35">
        <f aca="true" t="shared" si="4" ref="I4:I7">_xlfn.IFERROR(G4/H4,0)</f>
        <v>1.073394495412844</v>
      </c>
      <c r="K4" s="86"/>
      <c r="L4" s="86"/>
      <c r="M4" s="50"/>
    </row>
    <row r="5" spans="1:13" ht="26.25" customHeight="1">
      <c r="A5" s="12">
        <v>2</v>
      </c>
      <c r="B5" s="13" t="str">
        <f>VLOOKUP($B$1&amp;A5,'Lista Zespołów'!$A$4:$E$75,3,FALSE)</f>
        <v>DĘBINA NIEPORĘT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121</v>
      </c>
      <c r="H5" s="31">
        <f>SUM(E$15:E$21)</f>
        <v>78</v>
      </c>
      <c r="I5" s="32">
        <f t="shared" si="4"/>
        <v>1.5512820512820513</v>
      </c>
      <c r="K5" s="86"/>
      <c r="L5" s="86"/>
      <c r="M5" s="50"/>
    </row>
    <row r="6" spans="1:13" ht="26.25" customHeight="1">
      <c r="A6" s="10">
        <v>3</v>
      </c>
      <c r="B6" s="11" t="str">
        <f>VLOOKUP($B$1&amp;A6,'Lista Zespołów'!$A$4:$E$75,3,FALSE)</f>
        <v>WRZOS MIĘDZYBORÓW 1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98</v>
      </c>
      <c r="H6" s="34">
        <f>SUM(G$15:G$21)</f>
        <v>98</v>
      </c>
      <c r="I6" s="35">
        <f t="shared" si="4"/>
        <v>1</v>
      </c>
      <c r="K6" s="86"/>
      <c r="L6" s="86"/>
      <c r="M6" s="50"/>
    </row>
    <row r="7" spans="1:13" ht="26.25" customHeight="1">
      <c r="A7" s="12">
        <v>4</v>
      </c>
      <c r="B7" s="13" t="str">
        <f>VLOOKUP($B$1&amp;A7,'Lista Zespołów'!$A$4:$E$75,3,FALSE)</f>
        <v>MOS WOLA 1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118</v>
      </c>
      <c r="H7" s="31">
        <f>SUM(I$15:I$21)</f>
        <v>111</v>
      </c>
      <c r="I7" s="32">
        <f t="shared" si="4"/>
        <v>1.063063063063063</v>
      </c>
      <c r="K7" s="86"/>
      <c r="L7" s="86"/>
      <c r="M7" s="50"/>
    </row>
    <row r="8" spans="1:13" ht="26.25" customHeight="1">
      <c r="A8" s="10">
        <v>5</v>
      </c>
      <c r="B8" s="11" t="str">
        <f>VLOOKUP($B$1&amp;A8,'Lista Zespołów'!$A$4:$E$75,3,FALSE)</f>
        <v>ISKRA WARSZAWA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78</v>
      </c>
      <c r="H8" s="34">
        <f>SUM(K$15:K$21)</f>
        <v>122</v>
      </c>
      <c r="I8" s="35">
        <f>_xlfn.IFERROR(G8/H8,0)</f>
        <v>0.639344262295082</v>
      </c>
      <c r="K8" s="86"/>
      <c r="L8" s="86"/>
      <c r="M8" s="50"/>
    </row>
    <row r="9" spans="1:13" ht="26.25" customHeight="1">
      <c r="A9" s="12">
        <v>6</v>
      </c>
      <c r="B9" s="13" t="str">
        <f>VLOOKUP($B$1&amp;A9,'Lista Zespołów'!$A$4:$E$75,3,FALSE)</f>
        <v>MOS WOLA 2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101</v>
      </c>
      <c r="H9" s="31">
        <f>SUM(M$15:M$21)</f>
        <v>115</v>
      </c>
      <c r="I9" s="32">
        <f aca="true" t="shared" si="7" ref="I9">_xlfn.IFERROR(G9/H9,0)</f>
        <v>0.8782608695652174</v>
      </c>
      <c r="K9" s="86"/>
      <c r="L9" s="8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89" t="s">
        <v>42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6" ht="25.9">
      <c r="A13" s="14" t="s">
        <v>34</v>
      </c>
      <c r="B13" s="16"/>
      <c r="C13" s="91">
        <v>1</v>
      </c>
      <c r="D13" s="94"/>
      <c r="E13" s="91">
        <v>2</v>
      </c>
      <c r="F13" s="94"/>
      <c r="G13" s="91">
        <v>3</v>
      </c>
      <c r="H13" s="94"/>
      <c r="I13" s="91">
        <v>4</v>
      </c>
      <c r="J13" s="94"/>
      <c r="K13" s="91">
        <v>5</v>
      </c>
      <c r="L13" s="94"/>
      <c r="M13" s="83">
        <v>6</v>
      </c>
      <c r="N13" s="84"/>
      <c r="O13" s="83"/>
      <c r="P13" s="84"/>
    </row>
    <row r="14" spans="1:16" ht="51.75" customHeight="1" thickBot="1">
      <c r="A14" s="15"/>
      <c r="B14" s="63" t="s">
        <v>2</v>
      </c>
      <c r="C14" s="87" t="str">
        <f>VLOOKUP($B$1&amp;C13,'Lista Zespołów'!$A$4:$E$75,3,FALSE)</f>
        <v>TRÓJKA KOBYLKA 1</v>
      </c>
      <c r="D14" s="88"/>
      <c r="E14" s="87" t="str">
        <f>VLOOKUP($B$1&amp;E13,'Lista Zespołów'!$A$4:$E$75,3,FALSE)</f>
        <v>DĘBINA NIEPORĘT 1</v>
      </c>
      <c r="F14" s="88"/>
      <c r="G14" s="87" t="str">
        <f>VLOOKUP($B$1&amp;G13,'Lista Zespołów'!$A$4:$E$75,3,FALSE)</f>
        <v>WRZOS MIĘDZYBORÓW 1</v>
      </c>
      <c r="H14" s="88"/>
      <c r="I14" s="87" t="str">
        <f>VLOOKUP($B$1&amp;I13,'Lista Zespołów'!$A$4:$E$75,3,FALSE)</f>
        <v>MOS WOLA 1</v>
      </c>
      <c r="J14" s="88"/>
      <c r="K14" s="92" t="str">
        <f>VLOOKUP($B$1&amp;K13,'Lista Zespołów'!$A$4:$E$75,3,FALSE)</f>
        <v>ISKRA WARSZAWA 1</v>
      </c>
      <c r="L14" s="93"/>
      <c r="M14" s="87" t="str">
        <f>VLOOKUP($B$1&amp;M13,'Lista Zespołów'!$A$4:$E$75,3,FALSE)</f>
        <v>MOS WOLA 2</v>
      </c>
      <c r="N14" s="88"/>
      <c r="O14" s="81"/>
      <c r="P14" s="82"/>
    </row>
    <row r="15" spans="1:16" ht="73.5" customHeight="1" thickBot="1">
      <c r="A15" s="66">
        <v>1</v>
      </c>
      <c r="B15" s="75" t="str">
        <f>VLOOKUP($B$1&amp;A15,'Lista Zespołów'!$A$4:$E$75,3,FALSE)</f>
        <v>TRÓJKA KOBYLKA 1</v>
      </c>
      <c r="C15" s="22" t="s">
        <v>43</v>
      </c>
      <c r="D15" s="23" t="s">
        <v>43</v>
      </c>
      <c r="E15" s="17">
        <v>22</v>
      </c>
      <c r="F15" s="27">
        <v>25</v>
      </c>
      <c r="G15" s="17">
        <v>20</v>
      </c>
      <c r="H15" s="27">
        <v>25</v>
      </c>
      <c r="I15" s="17">
        <v>25</v>
      </c>
      <c r="J15" s="27">
        <v>21</v>
      </c>
      <c r="K15" s="17">
        <v>25</v>
      </c>
      <c r="L15" s="27">
        <v>19</v>
      </c>
      <c r="M15" s="17">
        <v>25</v>
      </c>
      <c r="N15" s="27">
        <v>19</v>
      </c>
      <c r="O15" s="17"/>
      <c r="P15" s="27"/>
    </row>
    <row r="16" spans="1:16" ht="73.5" customHeight="1" thickBot="1">
      <c r="A16" s="67">
        <v>2</v>
      </c>
      <c r="B16" s="76" t="str">
        <f>VLOOKUP($B$1&amp;A16,'Lista Zespołów'!$A$4:$E$75,3,FALSE)</f>
        <v>DĘBINA NIEPORĘT 1</v>
      </c>
      <c r="C16" s="69">
        <f>IF(F15="","",F15)</f>
        <v>25</v>
      </c>
      <c r="D16" s="70">
        <f>IF(E15="","",E15)</f>
        <v>22</v>
      </c>
      <c r="E16" s="24" t="s">
        <v>43</v>
      </c>
      <c r="F16" s="25" t="s">
        <v>43</v>
      </c>
      <c r="G16" s="21">
        <v>25</v>
      </c>
      <c r="H16" s="28">
        <v>10</v>
      </c>
      <c r="I16" s="21">
        <v>21</v>
      </c>
      <c r="J16" s="28">
        <v>25</v>
      </c>
      <c r="K16" s="21">
        <v>25</v>
      </c>
      <c r="L16" s="28">
        <v>12</v>
      </c>
      <c r="M16" s="21">
        <v>25</v>
      </c>
      <c r="N16" s="28">
        <v>9</v>
      </c>
      <c r="O16" s="21"/>
      <c r="P16" s="28"/>
    </row>
    <row r="17" spans="1:16" ht="73.5" customHeight="1" thickBot="1">
      <c r="A17" s="66">
        <v>3</v>
      </c>
      <c r="B17" s="75" t="str">
        <f>VLOOKUP($B$1&amp;A17,'Lista Zespołów'!$A$4:$E$75,3,FALSE)</f>
        <v>WRZOS MIĘDZYBORÓW 1</v>
      </c>
      <c r="C17" s="68">
        <f>IF(H15="","",H15)</f>
        <v>25</v>
      </c>
      <c r="D17" s="71">
        <f>IF(G15="","",G15)</f>
        <v>20</v>
      </c>
      <c r="E17" s="68">
        <f>IF(H16="","",H16)</f>
        <v>10</v>
      </c>
      <c r="F17" s="71">
        <f>IF(G16="","",G16)</f>
        <v>25</v>
      </c>
      <c r="G17" s="26" t="s">
        <v>43</v>
      </c>
      <c r="H17" s="23" t="s">
        <v>43</v>
      </c>
      <c r="I17" s="17">
        <v>17</v>
      </c>
      <c r="J17" s="27">
        <v>25</v>
      </c>
      <c r="K17" s="17">
        <v>25</v>
      </c>
      <c r="L17" s="27">
        <v>3</v>
      </c>
      <c r="M17" s="17">
        <v>21</v>
      </c>
      <c r="N17" s="27">
        <v>25</v>
      </c>
      <c r="O17" s="17"/>
      <c r="P17" s="27"/>
    </row>
    <row r="18" spans="1:16" ht="73.5" customHeight="1" thickBot="1">
      <c r="A18" s="67">
        <v>4</v>
      </c>
      <c r="B18" s="76" t="str">
        <f>VLOOKUP($B$1&amp;A18,'Lista Zespołów'!$A$4:$E$75,3,FALSE)</f>
        <v>MOS WOLA 1</v>
      </c>
      <c r="C18" s="69">
        <f>IF(J15="","",J15)</f>
        <v>21</v>
      </c>
      <c r="D18" s="70">
        <f>IF(I15="","",I15)</f>
        <v>25</v>
      </c>
      <c r="E18" s="69">
        <f>IF(J16="","",J16)</f>
        <v>25</v>
      </c>
      <c r="F18" s="70">
        <f>IF(I16="","",I16)</f>
        <v>21</v>
      </c>
      <c r="G18" s="69">
        <f>IF(J17="","",J17)</f>
        <v>25</v>
      </c>
      <c r="H18" s="70">
        <f>IF(I17="","",I17)</f>
        <v>17</v>
      </c>
      <c r="I18" s="24" t="s">
        <v>43</v>
      </c>
      <c r="J18" s="25" t="s">
        <v>43</v>
      </c>
      <c r="K18" s="21">
        <v>22</v>
      </c>
      <c r="L18" s="28">
        <v>25</v>
      </c>
      <c r="M18" s="21">
        <v>25</v>
      </c>
      <c r="N18" s="28">
        <v>23</v>
      </c>
      <c r="O18" s="21"/>
      <c r="P18" s="28"/>
    </row>
    <row r="19" spans="1:16" ht="73.5" customHeight="1" thickBot="1">
      <c r="A19" s="67">
        <v>5</v>
      </c>
      <c r="B19" s="74" t="str">
        <f>VLOOKUP($B$1&amp;A19,'Lista Zespołów'!$A$4:$E$75,3,FALSE)</f>
        <v>ISKRA WARSZAWA 1</v>
      </c>
      <c r="C19" s="69">
        <f>IF(L15="","",L15)</f>
        <v>19</v>
      </c>
      <c r="D19" s="70">
        <f>IF(K15="","",K15)</f>
        <v>25</v>
      </c>
      <c r="E19" s="69">
        <f>IF(L16="","",L16)</f>
        <v>12</v>
      </c>
      <c r="F19" s="70">
        <f>IF(K16="","",K16)</f>
        <v>25</v>
      </c>
      <c r="G19" s="69">
        <f>IF(L17="","",L17)</f>
        <v>3</v>
      </c>
      <c r="H19" s="70">
        <f>IF(K17="","",K17)</f>
        <v>25</v>
      </c>
      <c r="I19" s="69">
        <f>IF(L18="","",L18)</f>
        <v>25</v>
      </c>
      <c r="J19" s="70">
        <f>IF(K18="","",K18)</f>
        <v>22</v>
      </c>
      <c r="K19" s="24" t="s">
        <v>43</v>
      </c>
      <c r="L19" s="57" t="s">
        <v>43</v>
      </c>
      <c r="M19" s="17">
        <v>19</v>
      </c>
      <c r="N19" s="27">
        <v>25</v>
      </c>
      <c r="O19" s="21"/>
      <c r="P19" s="28"/>
    </row>
    <row r="20" spans="1:16" ht="73.5" customHeight="1" thickBot="1">
      <c r="A20" s="67">
        <v>6</v>
      </c>
      <c r="B20" s="76" t="str">
        <f>VLOOKUP($B$1&amp;A20,'Lista Zespołów'!$A$4:$E$75,3,FALSE)</f>
        <v>MOS WOLA 2</v>
      </c>
      <c r="C20" s="69">
        <f>IF(N15="","",N15)</f>
        <v>19</v>
      </c>
      <c r="D20" s="70">
        <f>IF(M15="","",M15)</f>
        <v>25</v>
      </c>
      <c r="E20" s="69">
        <f>IF(N16="","",N16)</f>
        <v>9</v>
      </c>
      <c r="F20" s="70">
        <f>IF(M16="","",M16)</f>
        <v>25</v>
      </c>
      <c r="G20" s="69">
        <f>IF(N17="","",N17)</f>
        <v>25</v>
      </c>
      <c r="H20" s="70">
        <f>IF(M17="","",M17)</f>
        <v>21</v>
      </c>
      <c r="I20" s="69">
        <f>IF(N18="","",N18)</f>
        <v>23</v>
      </c>
      <c r="J20" s="70">
        <f>IF(M18="","",M18)</f>
        <v>25</v>
      </c>
      <c r="K20" s="69">
        <f>IF(N19="","",N19)</f>
        <v>25</v>
      </c>
      <c r="L20" s="70">
        <f>IF(M19="","",M19)</f>
        <v>19</v>
      </c>
      <c r="M20" s="24" t="s">
        <v>43</v>
      </c>
      <c r="N20" s="57" t="s">
        <v>43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5">
      <c r="A24" s="47">
        <v>1</v>
      </c>
      <c r="B24" s="51" t="str">
        <f>VLOOKUP(H24,'Lista Zespołów'!$A$4:$E$75,3,FALSE)</f>
        <v>TRÓJKA KOBYLKA 1</v>
      </c>
      <c r="C24" s="52" t="s">
        <v>44</v>
      </c>
      <c r="D24" s="51" t="str">
        <f>VLOOKUP(J24,'Lista Zespołów'!$A$4:$E$75,3,FALSE)</f>
        <v>MOS WOLA 2</v>
      </c>
      <c r="F24" t="s">
        <v>45</v>
      </c>
      <c r="G24" s="58">
        <v>1</v>
      </c>
      <c r="H24" s="59" t="str">
        <f>$B$1&amp;1</f>
        <v>B1</v>
      </c>
      <c r="I24" s="60" t="s">
        <v>44</v>
      </c>
      <c r="J24" s="59" t="str">
        <f>$B$1&amp;6</f>
        <v>B6</v>
      </c>
    </row>
    <row r="25" spans="1:10" ht="17.45">
      <c r="A25" s="47">
        <v>2</v>
      </c>
      <c r="B25" s="51" t="str">
        <f>VLOOKUP(H25,'Lista Zespołów'!$A$4:$E$75,3,FALSE)</f>
        <v>DĘBINA NIEPORĘT 1</v>
      </c>
      <c r="C25" s="52" t="s">
        <v>44</v>
      </c>
      <c r="D25" s="51" t="str">
        <f>VLOOKUP(J25,'Lista Zespołów'!$A$4:$E$75,3,FALSE)</f>
        <v>ISKRA WARSZAWA 1</v>
      </c>
      <c r="F25" t="s">
        <v>45</v>
      </c>
      <c r="G25" s="58">
        <v>2</v>
      </c>
      <c r="H25" s="59" t="str">
        <f>$B$1&amp;2</f>
        <v>B2</v>
      </c>
      <c r="I25" s="60" t="s">
        <v>44</v>
      </c>
      <c r="J25" s="59" t="str">
        <f>$B$1&amp;5</f>
        <v>B5</v>
      </c>
    </row>
    <row r="26" spans="1:10" ht="17.45">
      <c r="A26" s="47">
        <v>3</v>
      </c>
      <c r="B26" s="51" t="str">
        <f>VLOOKUP(H26,'Lista Zespołów'!$A$4:$E$75,3,FALSE)</f>
        <v>WRZOS MIĘDZYBORÓW 1</v>
      </c>
      <c r="C26" s="52" t="s">
        <v>44</v>
      </c>
      <c r="D26" s="51" t="str">
        <f>VLOOKUP(J26,'Lista Zespołów'!$A$4:$E$75,3,FALSE)</f>
        <v>MOS WOLA 1</v>
      </c>
      <c r="F26" t="s">
        <v>45</v>
      </c>
      <c r="G26" s="58">
        <v>3</v>
      </c>
      <c r="H26" s="59" t="str">
        <f>$B$1&amp;3</f>
        <v>B3</v>
      </c>
      <c r="I26" s="60" t="s">
        <v>44</v>
      </c>
      <c r="J26" s="61" t="str">
        <f>$B$1&amp;4</f>
        <v>B4</v>
      </c>
    </row>
    <row r="27" spans="2:10" ht="17.45">
      <c r="B27" s="51"/>
      <c r="G27" s="62"/>
      <c r="H27" s="61"/>
      <c r="I27" s="60"/>
      <c r="J27" s="61"/>
    </row>
    <row r="28" spans="1:10" ht="17.45">
      <c r="A28" s="47">
        <v>4</v>
      </c>
      <c r="B28" s="51" t="str">
        <f>VLOOKUP(H28,'Lista Zespołów'!$A$4:$E$75,3,FALSE)</f>
        <v>MOS WOLA 2</v>
      </c>
      <c r="C28" s="52" t="s">
        <v>44</v>
      </c>
      <c r="D28" s="51" t="str">
        <f>VLOOKUP(J28,'Lista Zespołów'!$A$4:$E$75,3,FALSE)</f>
        <v>MOS WOLA 1</v>
      </c>
      <c r="F28" t="s">
        <v>45</v>
      </c>
      <c r="G28" s="58">
        <v>4</v>
      </c>
      <c r="H28" s="59" t="str">
        <f>$B$1&amp;6</f>
        <v>B6</v>
      </c>
      <c r="I28" s="60" t="s">
        <v>44</v>
      </c>
      <c r="J28" s="59" t="str">
        <f>$B$1&amp;4</f>
        <v>B4</v>
      </c>
    </row>
    <row r="29" spans="1:10" ht="17.45">
      <c r="A29" s="47">
        <v>5</v>
      </c>
      <c r="B29" s="51" t="str">
        <f>VLOOKUP(H29,'Lista Zespołów'!$A$4:$E$75,3,FALSE)</f>
        <v>ISKRA WARSZAWA 1</v>
      </c>
      <c r="C29" s="52" t="s">
        <v>44</v>
      </c>
      <c r="D29" s="51" t="str">
        <f>VLOOKUP(J29,'Lista Zespołów'!$A$4:$E$75,3,FALSE)</f>
        <v>WRZOS MIĘDZYBORÓW 1</v>
      </c>
      <c r="F29" t="s">
        <v>45</v>
      </c>
      <c r="G29" s="58">
        <v>5</v>
      </c>
      <c r="H29" s="59" t="str">
        <f>$B$1&amp;5</f>
        <v>B5</v>
      </c>
      <c r="I29" s="60" t="s">
        <v>44</v>
      </c>
      <c r="J29" s="59" t="str">
        <f>$B$1&amp;3</f>
        <v>B3</v>
      </c>
    </row>
    <row r="30" spans="1:10" ht="17.45">
      <c r="A30" s="47">
        <v>6</v>
      </c>
      <c r="B30" s="51" t="str">
        <f>VLOOKUP(H30,'Lista Zespołów'!$A$4:$E$75,3,FALSE)</f>
        <v>TRÓJKA KOBYLKA 1</v>
      </c>
      <c r="C30" s="52" t="s">
        <v>44</v>
      </c>
      <c r="D30" s="51" t="str">
        <f>VLOOKUP(J30,'Lista Zespołów'!$A$4:$E$75,3,FALSE)</f>
        <v>DĘBINA NIEPORĘT 1</v>
      </c>
      <c r="F30" t="s">
        <v>45</v>
      </c>
      <c r="G30" s="58">
        <v>6</v>
      </c>
      <c r="H30" s="61" t="str">
        <f>$B$1&amp;1</f>
        <v>B1</v>
      </c>
      <c r="I30" s="60" t="s">
        <v>44</v>
      </c>
      <c r="J30" s="61" t="str">
        <f>$B$1&amp;2</f>
        <v>B2</v>
      </c>
    </row>
    <row r="31" spans="2:10" ht="17.45">
      <c r="B31" s="51"/>
      <c r="G31" s="62"/>
      <c r="H31" s="61"/>
      <c r="I31" s="60"/>
      <c r="J31" s="61"/>
    </row>
    <row r="32" spans="1:10" ht="17.45">
      <c r="A32" s="47">
        <v>7</v>
      </c>
      <c r="B32" s="51" t="str">
        <f>VLOOKUP(H32,'Lista Zespołów'!$A$4:$E$75,3,FALSE)</f>
        <v>DĘBINA NIEPORĘT 1</v>
      </c>
      <c r="C32" s="52" t="s">
        <v>44</v>
      </c>
      <c r="D32" s="51" t="str">
        <f>VLOOKUP(J32,'Lista Zespołów'!$A$4:$E$75,3,FALSE)</f>
        <v>MOS WOLA 2</v>
      </c>
      <c r="F32" t="s">
        <v>45</v>
      </c>
      <c r="G32" s="58">
        <v>7</v>
      </c>
      <c r="H32" s="59" t="str">
        <f>$B$1&amp;2</f>
        <v>B2</v>
      </c>
      <c r="I32" s="60" t="s">
        <v>44</v>
      </c>
      <c r="J32" s="59" t="str">
        <f>$B$1&amp;6</f>
        <v>B6</v>
      </c>
    </row>
    <row r="33" spans="1:10" ht="17.45">
      <c r="A33" s="47">
        <v>8</v>
      </c>
      <c r="B33" s="51" t="str">
        <f>VLOOKUP(H33,'Lista Zespołów'!$A$4:$E$75,3,FALSE)</f>
        <v>WRZOS MIĘDZYBORÓW 1</v>
      </c>
      <c r="C33" s="52" t="s">
        <v>44</v>
      </c>
      <c r="D33" s="51" t="str">
        <f>VLOOKUP(J33,'Lista Zespołów'!$A$4:$E$75,3,FALSE)</f>
        <v>TRÓJKA KOBYLKA 1</v>
      </c>
      <c r="F33" t="s">
        <v>45</v>
      </c>
      <c r="G33" s="58">
        <v>8</v>
      </c>
      <c r="H33" s="59" t="str">
        <f>$B$1&amp;3</f>
        <v>B3</v>
      </c>
      <c r="I33" s="60" t="s">
        <v>44</v>
      </c>
      <c r="J33" s="59" t="str">
        <f>$B$1&amp;1</f>
        <v>B1</v>
      </c>
    </row>
    <row r="34" spans="1:10" ht="17.45">
      <c r="A34" s="47">
        <v>9</v>
      </c>
      <c r="B34" s="51" t="str">
        <f>VLOOKUP(H34,'Lista Zespołów'!$A$4:$E$75,3,FALSE)</f>
        <v>MOS WOLA 1</v>
      </c>
      <c r="C34" s="52" t="s">
        <v>44</v>
      </c>
      <c r="D34" s="51" t="str">
        <f>VLOOKUP(J34,'Lista Zespołów'!$A$4:$E$75,3,FALSE)</f>
        <v>ISKRA WARSZAWA 1</v>
      </c>
      <c r="F34" t="s">
        <v>45</v>
      </c>
      <c r="G34" s="58">
        <v>9</v>
      </c>
      <c r="H34" s="61" t="str">
        <f>$B$1&amp;4</f>
        <v>B4</v>
      </c>
      <c r="I34" s="60" t="s">
        <v>44</v>
      </c>
      <c r="J34" s="61" t="str">
        <f>$B$1&amp;5</f>
        <v>B5</v>
      </c>
    </row>
    <row r="35" spans="2:10" ht="17.45">
      <c r="B35" s="51"/>
      <c r="G35" s="62"/>
      <c r="H35" s="61"/>
      <c r="I35" s="60"/>
      <c r="J35" s="61"/>
    </row>
    <row r="36" spans="1:10" ht="17.45">
      <c r="A36" s="47">
        <v>10</v>
      </c>
      <c r="B36" s="51" t="str">
        <f>VLOOKUP(H36,'Lista Zespołów'!$A$4:$E$75,3,FALSE)</f>
        <v>MOS WOLA 2</v>
      </c>
      <c r="C36" s="52" t="s">
        <v>44</v>
      </c>
      <c r="D36" s="51" t="str">
        <f>VLOOKUP(J36,'Lista Zespołów'!$A$4:$E$75,3,FALSE)</f>
        <v>ISKRA WARSZAWA 1</v>
      </c>
      <c r="F36" t="s">
        <v>45</v>
      </c>
      <c r="G36" s="58">
        <v>10</v>
      </c>
      <c r="H36" s="61" t="str">
        <f>$B$1&amp;6</f>
        <v>B6</v>
      </c>
      <c r="I36" s="60" t="s">
        <v>44</v>
      </c>
      <c r="J36" s="61" t="str">
        <f>$B$1&amp;5</f>
        <v>B5</v>
      </c>
    </row>
    <row r="37" spans="1:10" ht="17.45">
      <c r="A37" s="47">
        <v>11</v>
      </c>
      <c r="B37" s="51" t="str">
        <f>VLOOKUP(H37,'Lista Zespołów'!$A$4:$E$75,3,FALSE)</f>
        <v>TRÓJKA KOBYLKA 1</v>
      </c>
      <c r="C37" s="52" t="s">
        <v>44</v>
      </c>
      <c r="D37" s="51" t="str">
        <f>VLOOKUP(J37,'Lista Zespołów'!$A$4:$E$75,3,FALSE)</f>
        <v>MOS WOLA 1</v>
      </c>
      <c r="F37" t="s">
        <v>45</v>
      </c>
      <c r="G37" s="58">
        <v>11</v>
      </c>
      <c r="H37" s="61" t="str">
        <f>$B$1&amp;1</f>
        <v>B1</v>
      </c>
      <c r="I37" s="60" t="s">
        <v>44</v>
      </c>
      <c r="J37" s="61" t="str">
        <f>$B$1&amp;4</f>
        <v>B4</v>
      </c>
    </row>
    <row r="38" spans="1:10" ht="18">
      <c r="A38" s="47">
        <v>12</v>
      </c>
      <c r="B38" s="51" t="str">
        <f>VLOOKUP(H38,'Lista Zespołów'!$A$4:$E$75,3,FALSE)</f>
        <v>DĘBINA NIEPORĘT 1</v>
      </c>
      <c r="C38" s="54" t="s">
        <v>44</v>
      </c>
      <c r="D38" s="51" t="str">
        <f>VLOOKUP(J38,'Lista Zespołów'!$A$4:$E$75,3,FALSE)</f>
        <v>WRZOS MIĘDZYBORÓW 1</v>
      </c>
      <c r="F38" t="s">
        <v>45</v>
      </c>
      <c r="G38" s="58">
        <v>12</v>
      </c>
      <c r="H38" s="61" t="str">
        <f>$B$1&amp;2</f>
        <v>B2</v>
      </c>
      <c r="I38" s="60" t="s">
        <v>44</v>
      </c>
      <c r="J38" s="61" t="str">
        <f>$B$1&amp;3</f>
        <v>B3</v>
      </c>
    </row>
    <row r="39" spans="2:10" ht="17.45">
      <c r="B39" s="51"/>
      <c r="G39" s="62"/>
      <c r="H39" s="61"/>
      <c r="I39" s="60"/>
      <c r="J39" s="61"/>
    </row>
    <row r="40" spans="1:10" ht="17.45">
      <c r="A40" s="47">
        <v>13</v>
      </c>
      <c r="B40" s="51" t="str">
        <f>VLOOKUP(H40,'Lista Zespołów'!$A$4:$E$75,3,FALSE)</f>
        <v>WRZOS MIĘDZYBORÓW 1</v>
      </c>
      <c r="C40" s="52" t="s">
        <v>44</v>
      </c>
      <c r="D40" s="51" t="str">
        <f>VLOOKUP(J40,'Lista Zespołów'!$A$4:$E$75,3,FALSE)</f>
        <v>MOS WOLA 2</v>
      </c>
      <c r="F40" t="s">
        <v>45</v>
      </c>
      <c r="G40" s="58">
        <v>13</v>
      </c>
      <c r="H40" s="61" t="str">
        <f>$B$1&amp;3</f>
        <v>B3</v>
      </c>
      <c r="I40" s="60" t="s">
        <v>44</v>
      </c>
      <c r="J40" s="61" t="str">
        <f>$B$1&amp;6</f>
        <v>B6</v>
      </c>
    </row>
    <row r="41" spans="1:10" ht="18">
      <c r="A41" s="47">
        <v>14</v>
      </c>
      <c r="B41" s="51" t="str">
        <f>VLOOKUP(H41,'Lista Zespołów'!$A$4:$E$75,3,FALSE)</f>
        <v>MOS WOLA 1</v>
      </c>
      <c r="C41" s="54" t="s">
        <v>44</v>
      </c>
      <c r="D41" s="51" t="str">
        <f>VLOOKUP(J41,'Lista Zespołów'!$A$4:$E$75,3,FALSE)</f>
        <v>DĘBINA NIEPORĘT 1</v>
      </c>
      <c r="F41" t="s">
        <v>45</v>
      </c>
      <c r="G41" s="58">
        <v>14</v>
      </c>
      <c r="H41" s="61" t="str">
        <f>$B$1&amp;4</f>
        <v>B4</v>
      </c>
      <c r="I41" s="60" t="s">
        <v>44</v>
      </c>
      <c r="J41" s="61" t="str">
        <f>$B$1&amp;2</f>
        <v>B2</v>
      </c>
    </row>
    <row r="42" spans="1:10" ht="18">
      <c r="A42" s="47">
        <v>15</v>
      </c>
      <c r="B42" s="51" t="str">
        <f>VLOOKUP(H42,'Lista Zespołów'!$A$4:$E$75,3,FALSE)</f>
        <v>ISKRA WARSZAWA 1</v>
      </c>
      <c r="C42" s="54" t="s">
        <v>44</v>
      </c>
      <c r="D42" s="51" t="str">
        <f>VLOOKUP(J42,'Lista Zespołów'!$A$4:$E$75,3,FALSE)</f>
        <v>TRÓJKA KOBYLKA 1</v>
      </c>
      <c r="F42" t="s">
        <v>45</v>
      </c>
      <c r="G42" s="58">
        <v>15</v>
      </c>
      <c r="H42" s="61" t="str">
        <f>$B$1&amp;5</f>
        <v>B5</v>
      </c>
      <c r="I42" s="60" t="s">
        <v>44</v>
      </c>
      <c r="J42" s="61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9f4b40-a604-4c70-a4b7-e76cd0f27e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DA4793E8D7A14689CF3FCC5D300C58" ma:contentTypeVersion="17" ma:contentTypeDescription="Utwórz nowy dokument." ma:contentTypeScope="" ma:versionID="28c227f88698af58d330a67e0c506ee6">
  <xsd:schema xmlns:xsd="http://www.w3.org/2001/XMLSchema" xmlns:xs="http://www.w3.org/2001/XMLSchema" xmlns:p="http://schemas.microsoft.com/office/2006/metadata/properties" xmlns:ns3="1e9f4b40-a604-4c70-a4b7-e76cd0f27e51" xmlns:ns4="536fb090-64a8-47c4-906b-7f2f956356c2" targetNamespace="http://schemas.microsoft.com/office/2006/metadata/properties" ma:root="true" ma:fieldsID="92da825d45f3d97ea0b297eea5c98c77" ns3:_="" ns4:_="">
    <xsd:import namespace="1e9f4b40-a604-4c70-a4b7-e76cd0f27e51"/>
    <xsd:import namespace="536fb090-64a8-47c4-906b-7f2f956356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f4b40-a604-4c70-a4b7-e76cd0f27e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fb090-64a8-47c4-906b-7f2f95635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D13339-15D8-4D5F-BD81-81679B2D0055}"/>
</file>

<file path=customXml/itemProps2.xml><?xml version="1.0" encoding="utf-8"?>
<ds:datastoreItem xmlns:ds="http://schemas.openxmlformats.org/officeDocument/2006/customXml" ds:itemID="{1762A980-1630-4690-BC06-D81939BD1DF3}"/>
</file>

<file path=customXml/itemProps3.xml><?xml version="1.0" encoding="utf-8"?>
<ds:datastoreItem xmlns:ds="http://schemas.openxmlformats.org/officeDocument/2006/customXml" ds:itemID="{CEBA0BF9-498C-4245-A0B3-F69A72D28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/>
  <dcterms:created xsi:type="dcterms:W3CDTF">2015-01-29T08:59:49Z</dcterms:created>
  <dcterms:modified xsi:type="dcterms:W3CDTF">2024-04-27T16:31:07Z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0x0101008CDA4793E8D7A14689CF3FCC5D300C58</vt:lpwstr>
  </property>
</Properties>
</file>